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10.253.124.2\FileData\部数表\新部数表\部数表原本\"/>
    </mc:Choice>
  </mc:AlternateContent>
  <xr:revisionPtr revIDLastSave="0" documentId="13_ncr:1_{B3AB7EC8-8B98-458E-86C2-18CAF740B964}" xr6:coauthVersionLast="47" xr6:coauthVersionMax="47" xr10:uidLastSave="{00000000-0000-0000-0000-000000000000}"/>
  <bookViews>
    <workbookView xWindow="43080" yWindow="4140" windowWidth="29040" windowHeight="15720" tabRatio="475" activeTab="1" xr2:uid="{00000000-000D-0000-FFFF-FFFF00000000}"/>
  </bookViews>
  <sheets>
    <sheet name="市郡別一覧" sheetId="3" r:id="rId1"/>
    <sheet name="部数表" sheetId="4" r:id="rId2"/>
  </sheets>
  <definedNames>
    <definedName name="OLE_LINK1" localSheetId="1">部数表!$C$184</definedName>
    <definedName name="_xlnm.Print_Area" localSheetId="0">市郡別一覧!$B$1:$L$43</definedName>
    <definedName name="_xlnm.Print_Area" localSheetId="1">部数表!$B$6:$Y$204</definedName>
    <definedName name="_xlnm.Print_Titles" localSheetId="1">部数表!$B:$Z,部数表!$2:$5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73" i="4" l="1"/>
  <c r="U39" i="4"/>
  <c r="U40" i="4"/>
  <c r="U41" i="4"/>
  <c r="U42" i="4"/>
  <c r="U43" i="4"/>
  <c r="U44" i="4"/>
  <c r="U45" i="4"/>
  <c r="U46" i="4"/>
  <c r="U47" i="4"/>
  <c r="U48" i="4"/>
  <c r="U49" i="4"/>
  <c r="U50" i="4"/>
  <c r="U51" i="4"/>
  <c r="U52" i="4"/>
  <c r="U58" i="4"/>
  <c r="U59" i="4"/>
  <c r="H137" i="4"/>
  <c r="H79" i="4"/>
  <c r="H118" i="4"/>
  <c r="H113" i="4"/>
  <c r="F38" i="3"/>
  <c r="J143" i="4"/>
  <c r="H62" i="4"/>
  <c r="I77" i="4"/>
  <c r="I76" i="4"/>
  <c r="I75" i="4"/>
  <c r="H55" i="4"/>
  <c r="T79" i="4"/>
  <c r="B178" i="4"/>
  <c r="Z178" i="4" s="1"/>
  <c r="B174" i="4"/>
  <c r="Z174" i="4" s="1"/>
  <c r="Z176" i="4" s="1"/>
  <c r="Y176" i="4" s="1"/>
  <c r="B165" i="4"/>
  <c r="J33" i="3" s="1"/>
  <c r="B155" i="4"/>
  <c r="Z155" i="4" s="1"/>
  <c r="Z156" i="4" s="1"/>
  <c r="B147" i="4"/>
  <c r="Y154" i="4" s="1"/>
  <c r="J27" i="3" s="1"/>
  <c r="B142" i="4"/>
  <c r="B138" i="4"/>
  <c r="Y141" i="4" s="1"/>
  <c r="J25" i="3" s="1"/>
  <c r="B119" i="4"/>
  <c r="Z119" i="4" s="1"/>
  <c r="Z131" i="4" s="1"/>
  <c r="Y131" i="4" s="1"/>
  <c r="B114" i="4"/>
  <c r="F114" i="4" s="1"/>
  <c r="F116" i="4" s="1"/>
  <c r="E116" i="4" s="1"/>
  <c r="B106" i="4"/>
  <c r="V106" i="4" s="1"/>
  <c r="V110" i="4" s="1"/>
  <c r="U110" i="4" s="1"/>
  <c r="B98" i="4"/>
  <c r="R98" i="4" s="1"/>
  <c r="R103" i="4" s="1"/>
  <c r="Q102" i="4" s="1"/>
  <c r="Q105" i="4" s="1"/>
  <c r="H17" i="3" s="1"/>
  <c r="B86" i="4"/>
  <c r="B80" i="4"/>
  <c r="Z80" i="4" s="1"/>
  <c r="B70" i="4"/>
  <c r="N70" i="4" s="1"/>
  <c r="N73" i="4" s="1"/>
  <c r="B63" i="4"/>
  <c r="Z63" i="4" s="1"/>
  <c r="Z67" i="4" s="1"/>
  <c r="Y67" i="4" s="1"/>
  <c r="B56" i="4"/>
  <c r="V56" i="4" s="1"/>
  <c r="B6" i="4"/>
  <c r="X182" i="4"/>
  <c r="D182" i="4"/>
  <c r="X177" i="4"/>
  <c r="T177" i="4"/>
  <c r="P177" i="4"/>
  <c r="D177" i="4"/>
  <c r="I33" i="3"/>
  <c r="X164" i="4"/>
  <c r="T164" i="4"/>
  <c r="H31" i="3"/>
  <c r="L164" i="4"/>
  <c r="D164" i="4"/>
  <c r="X154" i="4"/>
  <c r="T154" i="4"/>
  <c r="D154" i="4"/>
  <c r="X146" i="4"/>
  <c r="T146" i="4"/>
  <c r="P146" i="4"/>
  <c r="D146" i="4"/>
  <c r="X141" i="4"/>
  <c r="T141" i="4"/>
  <c r="D141" i="4"/>
  <c r="X137" i="4"/>
  <c r="T137" i="4"/>
  <c r="P137" i="4"/>
  <c r="G23" i="3"/>
  <c r="D137" i="4"/>
  <c r="X118" i="4"/>
  <c r="T118" i="4"/>
  <c r="D118" i="4"/>
  <c r="X113" i="4"/>
  <c r="T113" i="4"/>
  <c r="P113" i="4"/>
  <c r="L113" i="4"/>
  <c r="D113" i="4"/>
  <c r="X105" i="4"/>
  <c r="T105" i="4"/>
  <c r="P105" i="4"/>
  <c r="L105" i="4"/>
  <c r="D105" i="4"/>
  <c r="X97" i="4"/>
  <c r="T97" i="4"/>
  <c r="D97" i="4"/>
  <c r="X85" i="4"/>
  <c r="T85" i="4"/>
  <c r="P85" i="4"/>
  <c r="L85" i="4"/>
  <c r="D85" i="4"/>
  <c r="X79" i="4"/>
  <c r="P79" i="4"/>
  <c r="L79" i="4"/>
  <c r="D79" i="4"/>
  <c r="Y77" i="4"/>
  <c r="U77" i="4"/>
  <c r="Q77" i="4"/>
  <c r="M77" i="4"/>
  <c r="U76" i="4"/>
  <c r="Q76" i="4"/>
  <c r="M76" i="4"/>
  <c r="U75" i="4"/>
  <c r="Q75" i="4"/>
  <c r="M75" i="4"/>
  <c r="Q74" i="4"/>
  <c r="Q72" i="4"/>
  <c r="Q71" i="4"/>
  <c r="X69" i="4"/>
  <c r="T69" i="4"/>
  <c r="L69" i="4"/>
  <c r="D69" i="4"/>
  <c r="U68" i="4"/>
  <c r="Y66" i="4"/>
  <c r="U66" i="4"/>
  <c r="Y65" i="4"/>
  <c r="T62" i="4"/>
  <c r="P62" i="4"/>
  <c r="D62" i="4"/>
  <c r="B62" i="4" s="1"/>
  <c r="Y60" i="4"/>
  <c r="Y59" i="4"/>
  <c r="Q59" i="4"/>
  <c r="M59" i="4"/>
  <c r="Y58" i="4"/>
  <c r="Q58" i="4"/>
  <c r="M58" i="4"/>
  <c r="Y57" i="4"/>
  <c r="M57" i="4"/>
  <c r="X55" i="4"/>
  <c r="T55" i="4"/>
  <c r="P55" i="4"/>
  <c r="L55" i="4"/>
  <c r="D55" i="4"/>
  <c r="Y54" i="4"/>
  <c r="Q43" i="4"/>
  <c r="Q42" i="4"/>
  <c r="Q36" i="4"/>
  <c r="Q35" i="4"/>
  <c r="Q15" i="4"/>
  <c r="J38" i="3"/>
  <c r="I38" i="3"/>
  <c r="H38" i="3"/>
  <c r="G38" i="3"/>
  <c r="E38" i="3"/>
  <c r="K36" i="3"/>
  <c r="K34" i="3"/>
  <c r="K32" i="3"/>
  <c r="K30" i="3"/>
  <c r="K28" i="3"/>
  <c r="K26" i="3"/>
  <c r="K24" i="3"/>
  <c r="K20" i="3"/>
  <c r="K22" i="3"/>
  <c r="K18" i="3"/>
  <c r="K16" i="3"/>
  <c r="K14" i="3"/>
  <c r="K12" i="3"/>
  <c r="K10" i="3"/>
  <c r="K8" i="3"/>
  <c r="K6" i="3"/>
  <c r="K4" i="3"/>
  <c r="B113" i="4" l="1"/>
  <c r="B55" i="4"/>
  <c r="B137" i="4"/>
  <c r="B79" i="4"/>
  <c r="J106" i="4"/>
  <c r="J70" i="4"/>
  <c r="J74" i="4" s="1"/>
  <c r="J114" i="4"/>
  <c r="J119" i="4"/>
  <c r="J117" i="4"/>
  <c r="J6" i="4"/>
  <c r="J56" i="4"/>
  <c r="Z126" i="4"/>
  <c r="Y126" i="4" s="1"/>
  <c r="Z127" i="4"/>
  <c r="Y127" i="4" s="1"/>
  <c r="Z123" i="4"/>
  <c r="Y123" i="4" s="1"/>
  <c r="Z128" i="4"/>
  <c r="Y128" i="4" s="1"/>
  <c r="Z124" i="4"/>
  <c r="Y124" i="4" s="1"/>
  <c r="Z129" i="4"/>
  <c r="Z130" i="4"/>
  <c r="Y130" i="4" s="1"/>
  <c r="Z122" i="4"/>
  <c r="Y122" i="4" s="1"/>
  <c r="Z125" i="4"/>
  <c r="Y62" i="4"/>
  <c r="J7" i="3" s="1"/>
  <c r="G7" i="3"/>
  <c r="B182" i="4"/>
  <c r="B105" i="4"/>
  <c r="B85" i="4"/>
  <c r="B69" i="4"/>
  <c r="Z98" i="4"/>
  <c r="F106" i="4"/>
  <c r="F108" i="4" s="1"/>
  <c r="E108" i="4" s="1"/>
  <c r="B177" i="4"/>
  <c r="B141" i="4"/>
  <c r="B164" i="4"/>
  <c r="B146" i="4"/>
  <c r="B173" i="4"/>
  <c r="B97" i="4"/>
  <c r="B118" i="4"/>
  <c r="B154" i="4"/>
  <c r="V114" i="4"/>
  <c r="V116" i="4" s="1"/>
  <c r="U116" i="4" s="1"/>
  <c r="Z114" i="4"/>
  <c r="Z116" i="4" s="1"/>
  <c r="Y116" i="4" s="1"/>
  <c r="Y118" i="4" s="1"/>
  <c r="J21" i="3" s="1"/>
  <c r="V98" i="4"/>
  <c r="V99" i="4" s="1"/>
  <c r="U99" i="4" s="1"/>
  <c r="U105" i="4" s="1"/>
  <c r="I17" i="3" s="1"/>
  <c r="V70" i="4"/>
  <c r="F98" i="4"/>
  <c r="F174" i="4"/>
  <c r="F175" i="4" s="1"/>
  <c r="E175" i="4" s="1"/>
  <c r="E177" i="4" s="1"/>
  <c r="H15" i="3"/>
  <c r="N106" i="4"/>
  <c r="Z106" i="4"/>
  <c r="Z107" i="4" s="1"/>
  <c r="Y107" i="4" s="1"/>
  <c r="K38" i="3"/>
  <c r="R70" i="4"/>
  <c r="R73" i="4" s="1"/>
  <c r="Q73" i="4" s="1"/>
  <c r="F155" i="4"/>
  <c r="F158" i="4" s="1"/>
  <c r="E158" i="4" s="1"/>
  <c r="N155" i="4"/>
  <c r="N156" i="4" s="1"/>
  <c r="M156" i="4" s="1"/>
  <c r="M164" i="4" s="1"/>
  <c r="G31" i="3" s="1"/>
  <c r="Z70" i="4"/>
  <c r="V174" i="4"/>
  <c r="V175" i="4" s="1"/>
  <c r="U175" i="4" s="1"/>
  <c r="U177" i="4" s="1"/>
  <c r="I35" i="3" s="1"/>
  <c r="F63" i="4"/>
  <c r="N63" i="4"/>
  <c r="N68" i="4" s="1"/>
  <c r="M69" i="4" s="1"/>
  <c r="G9" i="3" s="1"/>
  <c r="V155" i="4"/>
  <c r="V156" i="4" s="1"/>
  <c r="U156" i="4" s="1"/>
  <c r="U164" i="4" s="1"/>
  <c r="I31" i="3" s="1"/>
  <c r="U97" i="4"/>
  <c r="I15" i="3" s="1"/>
  <c r="F70" i="4"/>
  <c r="R106" i="4"/>
  <c r="R110" i="4" s="1"/>
  <c r="Q110" i="4" s="1"/>
  <c r="V60" i="4"/>
  <c r="U60" i="4" s="1"/>
  <c r="V57" i="4"/>
  <c r="U57" i="4" s="1"/>
  <c r="R56" i="4"/>
  <c r="F117" i="4"/>
  <c r="E117" i="4" s="1"/>
  <c r="V108" i="4"/>
  <c r="U108" i="4" s="1"/>
  <c r="Z82" i="4"/>
  <c r="Y82" i="4" s="1"/>
  <c r="Z81" i="4"/>
  <c r="Y81" i="4" s="1"/>
  <c r="Z120" i="4"/>
  <c r="Y120" i="4" s="1"/>
  <c r="Z121" i="4"/>
  <c r="Y121" i="4" s="1"/>
  <c r="Y69" i="4"/>
  <c r="J9" i="3" s="1"/>
  <c r="Z180" i="4"/>
  <c r="Y180" i="4" s="1"/>
  <c r="Z181" i="4"/>
  <c r="Y181" i="4" s="1"/>
  <c r="Y97" i="4"/>
  <c r="J15" i="3" s="1"/>
  <c r="F119" i="4"/>
  <c r="F142" i="4"/>
  <c r="N143" i="4"/>
  <c r="G29" i="3" s="1"/>
  <c r="R119" i="4"/>
  <c r="R142" i="4"/>
  <c r="R143" i="4" s="1"/>
  <c r="Q146" i="4" s="1"/>
  <c r="H29" i="3" s="1"/>
  <c r="F80" i="4"/>
  <c r="V119" i="4"/>
  <c r="V142" i="4"/>
  <c r="F178" i="4"/>
  <c r="F179" i="4" s="1"/>
  <c r="E179" i="4" s="1"/>
  <c r="E182" i="4" s="1"/>
  <c r="V63" i="4"/>
  <c r="N80" i="4"/>
  <c r="F115" i="4"/>
  <c r="E115" i="4" s="1"/>
  <c r="Z175" i="4"/>
  <c r="Y175" i="4" s="1"/>
  <c r="Y177" i="4" s="1"/>
  <c r="J35" i="3" s="1"/>
  <c r="F6" i="4"/>
  <c r="N71" i="4"/>
  <c r="M71" i="4" s="1"/>
  <c r="R80" i="4"/>
  <c r="F165" i="4"/>
  <c r="R178" i="4"/>
  <c r="F56" i="4"/>
  <c r="V80" i="4"/>
  <c r="V81" i="4" s="1"/>
  <c r="U81" i="4" s="1"/>
  <c r="U85" i="4" s="1"/>
  <c r="I13" i="3" s="1"/>
  <c r="F138" i="4"/>
  <c r="Z162" i="4"/>
  <c r="Y162" i="4" s="1"/>
  <c r="Y164" i="4" s="1"/>
  <c r="J31" i="3" s="1"/>
  <c r="G33" i="3"/>
  <c r="V178" i="4"/>
  <c r="R6" i="4"/>
  <c r="V107" i="4"/>
  <c r="U107" i="4" s="1"/>
  <c r="F147" i="4"/>
  <c r="V6" i="4"/>
  <c r="V10" i="4" s="1"/>
  <c r="U10" i="4" s="1"/>
  <c r="V138" i="4"/>
  <c r="F86" i="4"/>
  <c r="N98" i="4"/>
  <c r="V147" i="4"/>
  <c r="R174" i="4"/>
  <c r="R175" i="4" s="1"/>
  <c r="Q175" i="4" s="1"/>
  <c r="Q177" i="4" s="1"/>
  <c r="H35" i="3" s="1"/>
  <c r="J109" i="4" l="1"/>
  <c r="J73" i="4"/>
  <c r="J123" i="4"/>
  <c r="I123" i="4" s="1"/>
  <c r="J121" i="4"/>
  <c r="I121" i="4" s="1"/>
  <c r="J133" i="4"/>
  <c r="J130" i="4"/>
  <c r="J124" i="4"/>
  <c r="J135" i="4"/>
  <c r="I135" i="4" s="1"/>
  <c r="I117" i="4"/>
  <c r="I118" i="4" s="1"/>
  <c r="F21" i="3" s="1"/>
  <c r="I109" i="4"/>
  <c r="I113" i="4" s="1"/>
  <c r="F19" i="3" s="1"/>
  <c r="I74" i="4"/>
  <c r="I133" i="4"/>
  <c r="I73" i="4"/>
  <c r="I79" i="4" s="1"/>
  <c r="I130" i="4"/>
  <c r="I124" i="4"/>
  <c r="J61" i="4"/>
  <c r="J60" i="4"/>
  <c r="I60" i="4" s="1"/>
  <c r="J59" i="4"/>
  <c r="J58" i="4"/>
  <c r="I58" i="4" s="1"/>
  <c r="J57" i="4"/>
  <c r="I57" i="4" s="1"/>
  <c r="J54" i="4"/>
  <c r="I54" i="4" s="1"/>
  <c r="J38" i="4"/>
  <c r="I38" i="4" s="1"/>
  <c r="J31" i="4"/>
  <c r="I31" i="4" s="1"/>
  <c r="J40" i="4"/>
  <c r="I40" i="4" s="1"/>
  <c r="J17" i="4"/>
  <c r="I17" i="4" s="1"/>
  <c r="J47" i="4"/>
  <c r="I47" i="4" s="1"/>
  <c r="J34" i="4"/>
  <c r="I34" i="4" s="1"/>
  <c r="J45" i="4"/>
  <c r="I45" i="4" s="1"/>
  <c r="J33" i="4"/>
  <c r="I33" i="4" s="1"/>
  <c r="J12" i="4"/>
  <c r="I12" i="4" s="1"/>
  <c r="J51" i="4"/>
  <c r="I51" i="4" s="1"/>
  <c r="J32" i="4"/>
  <c r="I32" i="4" s="1"/>
  <c r="J11" i="4"/>
  <c r="I11" i="4" s="1"/>
  <c r="I61" i="4"/>
  <c r="J14" i="4"/>
  <c r="I14" i="4" s="1"/>
  <c r="J42" i="4"/>
  <c r="I42" i="4" s="1"/>
  <c r="J53" i="4"/>
  <c r="I53" i="4" s="1"/>
  <c r="J41" i="4"/>
  <c r="I41" i="4" s="1"/>
  <c r="J13" i="4"/>
  <c r="I13" i="4" s="1"/>
  <c r="J18" i="4"/>
  <c r="I18" i="4" s="1"/>
  <c r="J52" i="4"/>
  <c r="I52" i="4" s="1"/>
  <c r="J15" i="4"/>
  <c r="I15" i="4" s="1"/>
  <c r="J36" i="4"/>
  <c r="I36" i="4" s="1"/>
  <c r="J29" i="4"/>
  <c r="I29" i="4" s="1"/>
  <c r="J19" i="4"/>
  <c r="I19" i="4" s="1"/>
  <c r="J24" i="4"/>
  <c r="J9" i="4"/>
  <c r="I9" i="4" s="1"/>
  <c r="J16" i="4"/>
  <c r="I16" i="4" s="1"/>
  <c r="J25" i="4"/>
  <c r="I25" i="4" s="1"/>
  <c r="J39" i="4"/>
  <c r="I39" i="4" s="1"/>
  <c r="J8" i="4"/>
  <c r="I8" i="4" s="1"/>
  <c r="J37" i="4"/>
  <c r="I37" i="4" s="1"/>
  <c r="J43" i="4"/>
  <c r="I43" i="4" s="1"/>
  <c r="J7" i="4"/>
  <c r="I7" i="4" s="1"/>
  <c r="J10" i="4"/>
  <c r="I10" i="4" s="1"/>
  <c r="J46" i="4"/>
  <c r="I46" i="4" s="1"/>
  <c r="J44" i="4"/>
  <c r="I44" i="4" s="1"/>
  <c r="J20" i="4"/>
  <c r="I20" i="4" s="1"/>
  <c r="F77" i="4"/>
  <c r="E77" i="4" s="1"/>
  <c r="F74" i="4"/>
  <c r="E74" i="4" s="1"/>
  <c r="F103" i="4"/>
  <c r="E103" i="4" s="1"/>
  <c r="F102" i="4"/>
  <c r="E102" i="4" s="1"/>
  <c r="F109" i="4"/>
  <c r="E109" i="4" s="1"/>
  <c r="F136" i="4"/>
  <c r="E136" i="4" s="1"/>
  <c r="F129" i="4"/>
  <c r="E129" i="4" s="1"/>
  <c r="F124" i="4"/>
  <c r="E124" i="4" s="1"/>
  <c r="F128" i="4"/>
  <c r="E128" i="4" s="1"/>
  <c r="F130" i="4"/>
  <c r="E130" i="4" s="1"/>
  <c r="F135" i="4"/>
  <c r="E135" i="4" s="1"/>
  <c r="F133" i="4"/>
  <c r="E133" i="4" s="1"/>
  <c r="F131" i="4"/>
  <c r="E131" i="4" s="1"/>
  <c r="F127" i="4"/>
  <c r="E127" i="4" s="1"/>
  <c r="F126" i="4"/>
  <c r="E126" i="4" s="1"/>
  <c r="F134" i="4"/>
  <c r="F132" i="4"/>
  <c r="E132" i="4" s="1"/>
  <c r="F125" i="4"/>
  <c r="E125" i="4" s="1"/>
  <c r="V126" i="4"/>
  <c r="U126" i="4" s="1"/>
  <c r="V121" i="4"/>
  <c r="V125" i="4"/>
  <c r="U125" i="4" s="1"/>
  <c r="V136" i="4"/>
  <c r="U136" i="4" s="1"/>
  <c r="V132" i="4"/>
  <c r="U132" i="4" s="1"/>
  <c r="V124" i="4"/>
  <c r="U124" i="4" s="1"/>
  <c r="V133" i="4"/>
  <c r="U133" i="4" s="1"/>
  <c r="V135" i="4"/>
  <c r="U135" i="4" s="1"/>
  <c r="V131" i="4"/>
  <c r="U131" i="4" s="1"/>
  <c r="V123" i="4"/>
  <c r="U123" i="4" s="1"/>
  <c r="V129" i="4"/>
  <c r="U129" i="4" s="1"/>
  <c r="V127" i="4"/>
  <c r="U127" i="4" s="1"/>
  <c r="V134" i="4"/>
  <c r="U134" i="4" s="1"/>
  <c r="V130" i="4"/>
  <c r="U130" i="4" s="1"/>
  <c r="V122" i="4"/>
  <c r="U122" i="4" s="1"/>
  <c r="V128" i="4"/>
  <c r="U128" i="4" s="1"/>
  <c r="F101" i="4"/>
  <c r="E101" i="4" s="1"/>
  <c r="Z103" i="4"/>
  <c r="Y103" i="4" s="1"/>
  <c r="Z104" i="4"/>
  <c r="Y104" i="4" s="1"/>
  <c r="Z100" i="4"/>
  <c r="Y100" i="4" s="1"/>
  <c r="F47" i="4"/>
  <c r="E47" i="4" s="1"/>
  <c r="F54" i="4"/>
  <c r="E54" i="4" s="1"/>
  <c r="F46" i="4"/>
  <c r="E46" i="4" s="1"/>
  <c r="F39" i="4"/>
  <c r="E39" i="4" s="1"/>
  <c r="F44" i="4"/>
  <c r="E44" i="4" s="1"/>
  <c r="F53" i="4"/>
  <c r="E53" i="4" s="1"/>
  <c r="F45" i="4"/>
  <c r="E45" i="4" s="1"/>
  <c r="F51" i="4"/>
  <c r="E51" i="4" s="1"/>
  <c r="F43" i="4"/>
  <c r="E43" i="4" s="1"/>
  <c r="F52" i="4"/>
  <c r="E52" i="4" s="1"/>
  <c r="F50" i="4"/>
  <c r="E50" i="4" s="1"/>
  <c r="F42" i="4"/>
  <c r="E42" i="4" s="1"/>
  <c r="F49" i="4"/>
  <c r="F41" i="4"/>
  <c r="E41" i="4" s="1"/>
  <c r="F48" i="4"/>
  <c r="E48" i="4" s="1"/>
  <c r="F40" i="4"/>
  <c r="E40" i="4" s="1"/>
  <c r="F64" i="4"/>
  <c r="E64" i="4" s="1"/>
  <c r="F68" i="4"/>
  <c r="E68" i="4" s="1"/>
  <c r="F110" i="4"/>
  <c r="E110" i="4" s="1"/>
  <c r="F107" i="4"/>
  <c r="E107" i="4" s="1"/>
  <c r="F112" i="4"/>
  <c r="E112" i="4" s="1"/>
  <c r="E37" i="3"/>
  <c r="E35" i="3"/>
  <c r="K35" i="3" s="1"/>
  <c r="C174" i="4"/>
  <c r="F100" i="4"/>
  <c r="E100" i="4" s="1"/>
  <c r="V74" i="4"/>
  <c r="U74" i="4" s="1"/>
  <c r="F104" i="4"/>
  <c r="E104" i="4" s="1"/>
  <c r="F99" i="4"/>
  <c r="E99" i="4" s="1"/>
  <c r="F111" i="4"/>
  <c r="E111" i="4" s="1"/>
  <c r="V117" i="4"/>
  <c r="U117" i="4" s="1"/>
  <c r="V115" i="4"/>
  <c r="U115" i="4" s="1"/>
  <c r="V78" i="4"/>
  <c r="U78" i="4" s="1"/>
  <c r="V71" i="4"/>
  <c r="U71" i="4" s="1"/>
  <c r="N108" i="4"/>
  <c r="M113" i="4" s="1"/>
  <c r="G19" i="3" s="1"/>
  <c r="Y113" i="4"/>
  <c r="J19" i="3" s="1"/>
  <c r="F160" i="4"/>
  <c r="E160" i="4" s="1"/>
  <c r="F156" i="4"/>
  <c r="E156" i="4" s="1"/>
  <c r="R78" i="4"/>
  <c r="Q78" i="4" s="1"/>
  <c r="Q79" i="4" s="1"/>
  <c r="H11" i="3" s="1"/>
  <c r="F157" i="4"/>
  <c r="E157" i="4" s="1"/>
  <c r="F159" i="4"/>
  <c r="E159" i="4" s="1"/>
  <c r="F161" i="4"/>
  <c r="E161" i="4" s="1"/>
  <c r="F163" i="4"/>
  <c r="E163" i="4" s="1"/>
  <c r="F162" i="4"/>
  <c r="E162" i="4" s="1"/>
  <c r="Z73" i="4"/>
  <c r="Y73" i="4" s="1"/>
  <c r="F67" i="4"/>
  <c r="E67" i="4" s="1"/>
  <c r="Z72" i="4"/>
  <c r="Y72" i="4" s="1"/>
  <c r="F65" i="4"/>
  <c r="E65" i="4" s="1"/>
  <c r="R108" i="4"/>
  <c r="Q108" i="4" s="1"/>
  <c r="Q113" i="4" s="1"/>
  <c r="H19" i="3" s="1"/>
  <c r="F66" i="4"/>
  <c r="E66" i="4" s="1"/>
  <c r="R57" i="4"/>
  <c r="Q62" i="4" s="1"/>
  <c r="H7" i="3" s="1"/>
  <c r="F71" i="4"/>
  <c r="E71" i="4" s="1"/>
  <c r="F75" i="4"/>
  <c r="E75" i="4" s="1"/>
  <c r="F76" i="4"/>
  <c r="E76" i="4" s="1"/>
  <c r="F72" i="4"/>
  <c r="E72" i="4" s="1"/>
  <c r="F78" i="4"/>
  <c r="E78" i="4" s="1"/>
  <c r="U62" i="4"/>
  <c r="I7" i="3" s="1"/>
  <c r="U113" i="4"/>
  <c r="I19" i="3" s="1"/>
  <c r="Y182" i="4"/>
  <c r="J37" i="3" s="1"/>
  <c r="F73" i="4"/>
  <c r="E73" i="4" s="1"/>
  <c r="Y146" i="4"/>
  <c r="J29" i="3" s="1"/>
  <c r="M79" i="4"/>
  <c r="G11" i="3" s="1"/>
  <c r="Y85" i="4"/>
  <c r="J13" i="3" s="1"/>
  <c r="E118" i="4"/>
  <c r="F167" i="4"/>
  <c r="E167" i="4" s="1"/>
  <c r="F172" i="4"/>
  <c r="E172" i="4" s="1"/>
  <c r="F166" i="4"/>
  <c r="E166" i="4" s="1"/>
  <c r="F171" i="4"/>
  <c r="E171" i="4" s="1"/>
  <c r="F170" i="4"/>
  <c r="E170" i="4" s="1"/>
  <c r="F169" i="4"/>
  <c r="E169" i="4" s="1"/>
  <c r="V139" i="4"/>
  <c r="U139" i="4" s="1"/>
  <c r="U141" i="4" s="1"/>
  <c r="I25" i="3" s="1"/>
  <c r="V140" i="4"/>
  <c r="R34" i="4"/>
  <c r="R31" i="4"/>
  <c r="R9" i="4"/>
  <c r="Q9" i="4" s="1"/>
  <c r="R33" i="4"/>
  <c r="R7" i="4"/>
  <c r="Q7" i="4" s="1"/>
  <c r="R32" i="4"/>
  <c r="R123" i="4"/>
  <c r="Q123" i="4" s="1"/>
  <c r="R125" i="4"/>
  <c r="Q125" i="4" s="1"/>
  <c r="R121" i="4"/>
  <c r="Q121" i="4" s="1"/>
  <c r="R122" i="4"/>
  <c r="Q122" i="4" s="1"/>
  <c r="R124" i="4"/>
  <c r="Q124" i="4" s="1"/>
  <c r="F96" i="4"/>
  <c r="E96" i="4" s="1"/>
  <c r="F90" i="4"/>
  <c r="E90" i="4" s="1"/>
  <c r="F91" i="4"/>
  <c r="E91" i="4" s="1"/>
  <c r="F95" i="4"/>
  <c r="E95" i="4" s="1"/>
  <c r="F89" i="4"/>
  <c r="E89" i="4" s="1"/>
  <c r="F94" i="4"/>
  <c r="E94" i="4" s="1"/>
  <c r="F88" i="4"/>
  <c r="E88" i="4" s="1"/>
  <c r="F93" i="4"/>
  <c r="E93" i="4" s="1"/>
  <c r="F92" i="4"/>
  <c r="E92" i="4" s="1"/>
  <c r="F87" i="4"/>
  <c r="E87" i="4" s="1"/>
  <c r="R82" i="4"/>
  <c r="Q82" i="4" s="1"/>
  <c r="R81" i="4"/>
  <c r="Q81" i="4" s="1"/>
  <c r="V144" i="4"/>
  <c r="U144" i="4" s="1"/>
  <c r="V120" i="4"/>
  <c r="F139" i="4"/>
  <c r="E139" i="4" s="1"/>
  <c r="F140" i="4"/>
  <c r="E140" i="4" s="1"/>
  <c r="F25" i="4"/>
  <c r="E25" i="4" s="1"/>
  <c r="F17" i="4"/>
  <c r="E17" i="4" s="1"/>
  <c r="F7" i="4"/>
  <c r="E7" i="4" s="1"/>
  <c r="F37" i="4"/>
  <c r="E37" i="4" s="1"/>
  <c r="F34" i="4"/>
  <c r="E34" i="4" s="1"/>
  <c r="F24" i="4"/>
  <c r="E24" i="4" s="1"/>
  <c r="F16" i="4"/>
  <c r="E16" i="4" s="1"/>
  <c r="F31" i="4"/>
  <c r="E31" i="4" s="1"/>
  <c r="F23" i="4"/>
  <c r="E23" i="4" s="1"/>
  <c r="F15" i="4"/>
  <c r="E15" i="4" s="1"/>
  <c r="F11" i="4"/>
  <c r="E11" i="4" s="1"/>
  <c r="F18" i="4"/>
  <c r="E18" i="4" s="1"/>
  <c r="F30" i="4"/>
  <c r="E30" i="4" s="1"/>
  <c r="F22" i="4"/>
  <c r="E22" i="4" s="1"/>
  <c r="F26" i="4"/>
  <c r="E26" i="4" s="1"/>
  <c r="F36" i="4"/>
  <c r="E36" i="4" s="1"/>
  <c r="F14" i="4"/>
  <c r="E14" i="4" s="1"/>
  <c r="F9" i="4"/>
  <c r="E9" i="4" s="1"/>
  <c r="F33" i="4"/>
  <c r="E33" i="4" s="1"/>
  <c r="F29" i="4"/>
  <c r="E29" i="4" s="1"/>
  <c r="F21" i="4"/>
  <c r="E21" i="4" s="1"/>
  <c r="F32" i="4"/>
  <c r="E32" i="4" s="1"/>
  <c r="F13" i="4"/>
  <c r="E13" i="4" s="1"/>
  <c r="F28" i="4"/>
  <c r="E28" i="4" s="1"/>
  <c r="F20" i="4"/>
  <c r="E20" i="4" s="1"/>
  <c r="F8" i="4"/>
  <c r="E8" i="4" s="1"/>
  <c r="F38" i="4"/>
  <c r="E38" i="4" s="1"/>
  <c r="F35" i="4"/>
  <c r="E35" i="4" s="1"/>
  <c r="F27" i="4"/>
  <c r="E27" i="4" s="1"/>
  <c r="F19" i="4"/>
  <c r="E19" i="4" s="1"/>
  <c r="F12" i="4"/>
  <c r="E12" i="4" s="1"/>
  <c r="F10" i="4"/>
  <c r="E10" i="4" s="1"/>
  <c r="F83" i="4"/>
  <c r="E83" i="4" s="1"/>
  <c r="F81" i="4"/>
  <c r="E81" i="4" s="1"/>
  <c r="F84" i="4"/>
  <c r="E84" i="4" s="1"/>
  <c r="F82" i="4"/>
  <c r="E82" i="4" s="1"/>
  <c r="F145" i="4"/>
  <c r="E145" i="4" s="1"/>
  <c r="F143" i="4"/>
  <c r="E143" i="4" s="1"/>
  <c r="F144" i="4"/>
  <c r="E144" i="4" s="1"/>
  <c r="Y137" i="4"/>
  <c r="J23" i="3" s="1"/>
  <c r="F123" i="4"/>
  <c r="E123" i="4" s="1"/>
  <c r="F121" i="4"/>
  <c r="E121" i="4" s="1"/>
  <c r="F120" i="4"/>
  <c r="E120" i="4" s="1"/>
  <c r="F122" i="4"/>
  <c r="E122" i="4" s="1"/>
  <c r="V37" i="4"/>
  <c r="U37" i="4" s="1"/>
  <c r="V31" i="4"/>
  <c r="U31" i="4" s="1"/>
  <c r="V11" i="4"/>
  <c r="U11" i="4" s="1"/>
  <c r="V36" i="4"/>
  <c r="U36" i="4" s="1"/>
  <c r="V33" i="4"/>
  <c r="U33" i="4" s="1"/>
  <c r="V53" i="4"/>
  <c r="U53" i="4" s="1"/>
  <c r="V54" i="4"/>
  <c r="U54" i="4" s="1"/>
  <c r="V38" i="4"/>
  <c r="U38" i="4" s="1"/>
  <c r="V35" i="4"/>
  <c r="U35" i="4" s="1"/>
  <c r="V8" i="4"/>
  <c r="U8" i="4" s="1"/>
  <c r="V32" i="4"/>
  <c r="U32" i="4" s="1"/>
  <c r="V34" i="4"/>
  <c r="U34" i="4" s="1"/>
  <c r="V7" i="4"/>
  <c r="U7" i="4" s="1"/>
  <c r="Y55" i="4"/>
  <c r="J5" i="3" s="1"/>
  <c r="F150" i="4"/>
  <c r="E150" i="4" s="1"/>
  <c r="F148" i="4"/>
  <c r="E148" i="4" s="1"/>
  <c r="F151" i="4"/>
  <c r="E151" i="4" s="1"/>
  <c r="F149" i="4"/>
  <c r="E149" i="4" s="1"/>
  <c r="F153" i="4"/>
  <c r="E153" i="4" s="1"/>
  <c r="F152" i="4"/>
  <c r="E152" i="4" s="1"/>
  <c r="F57" i="4"/>
  <c r="E57" i="4" s="1"/>
  <c r="F59" i="4"/>
  <c r="E59" i="4" s="1"/>
  <c r="F61" i="4"/>
  <c r="E61" i="4" s="1"/>
  <c r="F58" i="4"/>
  <c r="E58" i="4" s="1"/>
  <c r="F60" i="4"/>
  <c r="E60" i="4" s="1"/>
  <c r="V150" i="4"/>
  <c r="U150" i="4" s="1"/>
  <c r="V149" i="4"/>
  <c r="U149" i="4" s="1"/>
  <c r="V148" i="4"/>
  <c r="U148" i="4" s="1"/>
  <c r="N81" i="4"/>
  <c r="M81" i="4" s="1"/>
  <c r="N82" i="4"/>
  <c r="M82" i="4" s="1"/>
  <c r="N100" i="4"/>
  <c r="I55" i="4" l="1"/>
  <c r="F5" i="3" s="1"/>
  <c r="I59" i="4"/>
  <c r="F11" i="3"/>
  <c r="I137" i="4"/>
  <c r="F23" i="3" s="1"/>
  <c r="Y105" i="4"/>
  <c r="J17" i="3" s="1"/>
  <c r="E113" i="4"/>
  <c r="K37" i="3"/>
  <c r="C178" i="4"/>
  <c r="E21" i="3"/>
  <c r="E105" i="4"/>
  <c r="U79" i="4"/>
  <c r="I11" i="3" s="1"/>
  <c r="U118" i="4"/>
  <c r="I21" i="3" s="1"/>
  <c r="E164" i="4"/>
  <c r="Y79" i="4"/>
  <c r="J11" i="3" s="1"/>
  <c r="E69" i="4"/>
  <c r="E79" i="4"/>
  <c r="U154" i="4"/>
  <c r="I27" i="3" s="1"/>
  <c r="Q85" i="4"/>
  <c r="H13" i="3" s="1"/>
  <c r="E62" i="4"/>
  <c r="M85" i="4"/>
  <c r="G13" i="3" s="1"/>
  <c r="U137" i="4"/>
  <c r="I23" i="3" s="1"/>
  <c r="M55" i="4"/>
  <c r="G5" i="3" s="1"/>
  <c r="U146" i="4"/>
  <c r="I29" i="3" s="1"/>
  <c r="Q137" i="4"/>
  <c r="H23" i="3" s="1"/>
  <c r="E154" i="4"/>
  <c r="E141" i="4"/>
  <c r="E137" i="4"/>
  <c r="E146" i="4"/>
  <c r="E97" i="4"/>
  <c r="E173" i="4"/>
  <c r="M105" i="4"/>
  <c r="G17" i="3" s="1"/>
  <c r="U55" i="4"/>
  <c r="I5" i="3" s="1"/>
  <c r="U69" i="4"/>
  <c r="I9" i="3" s="1"/>
  <c r="E85" i="4"/>
  <c r="E55" i="4"/>
  <c r="Q55" i="4"/>
  <c r="H5" i="3" s="1"/>
  <c r="C119" i="4" l="1"/>
  <c r="I62" i="4"/>
  <c r="F7" i="3" s="1"/>
  <c r="E19" i="3"/>
  <c r="K19" i="3" s="1"/>
  <c r="C106" i="4"/>
  <c r="C114" i="4"/>
  <c r="C70" i="4"/>
  <c r="C6" i="4"/>
  <c r="J39" i="3"/>
  <c r="Y184" i="4"/>
  <c r="E11" i="3"/>
  <c r="K11" i="3" s="1"/>
  <c r="E7" i="3"/>
  <c r="E9" i="3"/>
  <c r="K9" i="3" s="1"/>
  <c r="C63" i="4"/>
  <c r="E23" i="3"/>
  <c r="K23" i="3" s="1"/>
  <c r="E31" i="3"/>
  <c r="K31" i="3" s="1"/>
  <c r="C155" i="4"/>
  <c r="E13" i="3"/>
  <c r="K13" i="3" s="1"/>
  <c r="C80" i="4"/>
  <c r="E15" i="3"/>
  <c r="K15" i="3" s="1"/>
  <c r="C86" i="4"/>
  <c r="E25" i="3"/>
  <c r="K25" i="3" s="1"/>
  <c r="C138" i="4"/>
  <c r="K21" i="3"/>
  <c r="E33" i="3"/>
  <c r="K33" i="3" s="1"/>
  <c r="C165" i="4"/>
  <c r="E29" i="3"/>
  <c r="K29" i="3" s="1"/>
  <c r="C142" i="4"/>
  <c r="E27" i="3"/>
  <c r="K27" i="3" s="1"/>
  <c r="C147" i="4"/>
  <c r="E17" i="3"/>
  <c r="K17" i="3" s="1"/>
  <c r="C98" i="4"/>
  <c r="E5" i="3"/>
  <c r="K5" i="3" s="1"/>
  <c r="Y4" i="4"/>
  <c r="Q4" i="4"/>
  <c r="U4" i="4"/>
  <c r="E4" i="4"/>
  <c r="M4" i="4"/>
  <c r="H39" i="3"/>
  <c r="Q184" i="4"/>
  <c r="E184" i="4"/>
  <c r="U184" i="4"/>
  <c r="I39" i="3"/>
  <c r="M184" i="4"/>
  <c r="G39" i="3"/>
  <c r="F39" i="3" l="1"/>
  <c r="C56" i="4"/>
  <c r="I184" i="4"/>
  <c r="I4" i="4"/>
  <c r="T3" i="4" s="1"/>
  <c r="K7" i="3"/>
  <c r="K41" i="3"/>
  <c r="E39" i="3"/>
  <c r="J41" i="3" l="1"/>
  <c r="K3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仕事用</author>
    <author>種村義文</author>
  </authors>
  <commentList>
    <comment ref="F6" authorId="0" shapeId="0" xr:uid="{A25DCDA0-616A-4DE7-B840-CB1E376307CC}">
      <text>
        <r>
          <rPr>
            <b/>
            <sz val="16"/>
            <color indexed="81"/>
            <rFont val="HG丸ｺﾞｼｯｸM-PRO"/>
            <family val="3"/>
            <charset val="128"/>
          </rPr>
          <t>縦を掛率で計算します。</t>
        </r>
      </text>
    </comment>
    <comment ref="J6" authorId="0" shapeId="0" xr:uid="{D6FEBE29-693C-4383-B99B-689A825A6698}">
      <text>
        <r>
          <rPr>
            <b/>
            <sz val="16"/>
            <color indexed="81"/>
            <rFont val="HG丸ｺﾞｼｯｸM-PRO"/>
            <family val="3"/>
            <charset val="128"/>
          </rPr>
          <t xml:space="preserve">縦を掛率で計算します。
</t>
        </r>
      </text>
    </comment>
    <comment ref="N6" authorId="0" shapeId="0" xr:uid="{C26E1AE4-538A-4329-833B-4C8BF88BE38E}">
      <text>
        <r>
          <rPr>
            <b/>
            <sz val="16"/>
            <color indexed="81"/>
            <rFont val="HG丸ｺﾞｼｯｸM-PRO"/>
            <family val="3"/>
            <charset val="128"/>
          </rPr>
          <t xml:space="preserve">縦を掛率で計算します。
</t>
        </r>
      </text>
    </comment>
    <comment ref="R6" authorId="0" shapeId="0" xr:uid="{019BF856-C0A0-432C-BD48-936E9E62168F}">
      <text>
        <r>
          <rPr>
            <b/>
            <sz val="16"/>
            <color indexed="81"/>
            <rFont val="HG丸ｺﾞｼｯｸM-PRO"/>
            <family val="3"/>
            <charset val="128"/>
          </rPr>
          <t>縦を掛率で計算します。</t>
        </r>
      </text>
    </comment>
    <comment ref="V6" authorId="0" shapeId="0" xr:uid="{33B7EFF1-7F2C-4B16-8618-71DF0797F9F2}">
      <text>
        <r>
          <rPr>
            <b/>
            <sz val="16"/>
            <color indexed="81"/>
            <rFont val="HG丸ｺﾞｼｯｸM-PRO"/>
            <family val="3"/>
            <charset val="128"/>
          </rPr>
          <t>縦を掛率で計算します。</t>
        </r>
      </text>
    </comment>
    <comment ref="Z6" authorId="0" shapeId="0" xr:uid="{0DB54996-A448-4754-9D25-88E681BC22A8}">
      <text>
        <r>
          <rPr>
            <b/>
            <sz val="16"/>
            <color indexed="81"/>
            <rFont val="HG丸ｺﾞｼｯｸM-PRO"/>
            <family val="3"/>
            <charset val="128"/>
          </rPr>
          <t>縦を掛率で計算します。</t>
        </r>
      </text>
    </comment>
    <comment ref="O7" authorId="1" shapeId="0" xr:uid="{C5C32ECE-7217-4A7B-8455-C6C60F308115}">
      <text>
        <r>
          <rPr>
            <b/>
            <sz val="10"/>
            <color indexed="81"/>
            <rFont val="MS P ゴシック"/>
            <family val="3"/>
            <charset val="128"/>
          </rPr>
          <t>旧：長崎中央(店名変更202410)</t>
        </r>
        <r>
          <rPr>
            <sz val="10"/>
            <color indexed="81"/>
            <rFont val="MS P ゴシック"/>
            <family val="3"/>
            <charset val="128"/>
          </rPr>
          <t xml:space="preserve">
</t>
        </r>
      </text>
    </comment>
    <comment ref="C38" authorId="1" shapeId="0" xr:uid="{60D3BD3C-1CF1-4A04-9654-B5C74ED64EF4}">
      <text>
        <r>
          <rPr>
            <b/>
            <sz val="10"/>
            <color indexed="81"/>
            <rFont val="MS P ゴシック"/>
            <family val="3"/>
            <charset val="128"/>
          </rPr>
          <t>旧：茂里町・坂本(店名変更202410)</t>
        </r>
      </text>
    </comment>
    <comment ref="F56" authorId="0" shapeId="0" xr:uid="{DD213DA8-60FC-4A2E-91AA-99192B89D989}">
      <text>
        <r>
          <rPr>
            <b/>
            <sz val="16"/>
            <color indexed="81"/>
            <rFont val="HG丸ｺﾞｼｯｸM-PRO"/>
            <family val="3"/>
            <charset val="128"/>
          </rPr>
          <t>縦を掛率で計算します。</t>
        </r>
      </text>
    </comment>
    <comment ref="J56" authorId="0" shapeId="0" xr:uid="{B5CD1630-B720-4E24-A6CB-43ACEE25FD8C}">
      <text>
        <r>
          <rPr>
            <b/>
            <sz val="16"/>
            <color indexed="81"/>
            <rFont val="HG丸ｺﾞｼｯｸM-PRO"/>
            <family val="3"/>
            <charset val="128"/>
          </rPr>
          <t>縦を掛率で計算します。</t>
        </r>
      </text>
    </comment>
    <comment ref="N56" authorId="0" shapeId="0" xr:uid="{3D6E4ECC-CAAD-4F65-9164-476A1DA12F8F}">
      <text>
        <r>
          <rPr>
            <b/>
            <sz val="16"/>
            <color indexed="81"/>
            <rFont val="HG丸ｺﾞｼｯｸM-PRO"/>
            <family val="3"/>
            <charset val="128"/>
          </rPr>
          <t>縦を掛率で計算します。</t>
        </r>
      </text>
    </comment>
    <comment ref="R56" authorId="0" shapeId="0" xr:uid="{EA09DB40-6ECC-42FF-BFB3-8091FAE24B43}">
      <text>
        <r>
          <rPr>
            <b/>
            <sz val="16"/>
            <color indexed="81"/>
            <rFont val="HG丸ｺﾞｼｯｸM-PRO"/>
            <family val="3"/>
            <charset val="128"/>
          </rPr>
          <t>縦を掛率で計算します。</t>
        </r>
      </text>
    </comment>
    <comment ref="V56" authorId="0" shapeId="0" xr:uid="{C7A445E4-0574-4288-AD16-216C40E165AC}">
      <text>
        <r>
          <rPr>
            <b/>
            <sz val="16"/>
            <color indexed="81"/>
            <rFont val="HG丸ｺﾞｼｯｸM-PRO"/>
            <family val="3"/>
            <charset val="128"/>
          </rPr>
          <t>縦を掛率で計算します。</t>
        </r>
      </text>
    </comment>
    <comment ref="Z56" authorId="0" shapeId="0" xr:uid="{88DCD617-C614-4AA4-B70C-76F831C6A6FB}">
      <text>
        <r>
          <rPr>
            <b/>
            <sz val="16"/>
            <color indexed="81"/>
            <rFont val="HG丸ｺﾞｼｯｸM-PRO"/>
            <family val="3"/>
            <charset val="128"/>
          </rPr>
          <t>縦を掛率で計算します。</t>
        </r>
      </text>
    </comment>
    <comment ref="F63" authorId="0" shapeId="0" xr:uid="{BF6BFAA3-3615-4D0B-94C5-0A08456E3FD3}">
      <text>
        <r>
          <rPr>
            <b/>
            <sz val="16"/>
            <color indexed="81"/>
            <rFont val="HG丸ｺﾞｼｯｸM-PRO"/>
            <family val="3"/>
            <charset val="128"/>
          </rPr>
          <t xml:space="preserve">縦を掛率で計算します。
</t>
        </r>
      </text>
    </comment>
    <comment ref="J63" authorId="0" shapeId="0" xr:uid="{C7878783-8E4A-41A2-911D-61978C870DF5}">
      <text>
        <r>
          <rPr>
            <b/>
            <sz val="16"/>
            <color indexed="81"/>
            <rFont val="HG丸ｺﾞｼｯｸM-PRO"/>
            <family val="3"/>
            <charset val="128"/>
          </rPr>
          <t xml:space="preserve">縦を掛率で計算します。
</t>
        </r>
      </text>
    </comment>
    <comment ref="N63" authorId="0" shapeId="0" xr:uid="{28AFE547-0F30-4D26-98A6-A7C3C89E288E}">
      <text>
        <r>
          <rPr>
            <b/>
            <sz val="16"/>
            <color indexed="81"/>
            <rFont val="HG丸ｺﾞｼｯｸM-PRO"/>
            <family val="3"/>
            <charset val="128"/>
          </rPr>
          <t xml:space="preserve">縦を掛率で計算します。
</t>
        </r>
      </text>
    </comment>
    <comment ref="R63" authorId="0" shapeId="0" xr:uid="{CAC8D27E-D679-4AE0-A701-7EE36D2180C5}">
      <text>
        <r>
          <rPr>
            <b/>
            <sz val="16"/>
            <color indexed="81"/>
            <rFont val="HG丸ｺﾞｼｯｸM-PRO"/>
            <family val="3"/>
            <charset val="128"/>
          </rPr>
          <t xml:space="preserve">縦を掛率で計算します。
</t>
        </r>
      </text>
    </comment>
    <comment ref="V63" authorId="0" shapeId="0" xr:uid="{A5BF34C8-F75B-4FD5-A3DF-0527130CACC4}">
      <text>
        <r>
          <rPr>
            <b/>
            <sz val="16"/>
            <color indexed="81"/>
            <rFont val="HG丸ｺﾞｼｯｸM-PRO"/>
            <family val="3"/>
            <charset val="128"/>
          </rPr>
          <t xml:space="preserve">縦を掛率で計算します。
</t>
        </r>
      </text>
    </comment>
    <comment ref="Z63" authorId="0" shapeId="0" xr:uid="{18866A3C-106D-4610-B912-0975FCE1371B}">
      <text>
        <r>
          <rPr>
            <b/>
            <sz val="16"/>
            <color indexed="81"/>
            <rFont val="HG丸ｺﾞｼｯｸM-PRO"/>
            <family val="3"/>
            <charset val="128"/>
          </rPr>
          <t xml:space="preserve">縦を掛率で計算します。
</t>
        </r>
      </text>
    </comment>
    <comment ref="F70" authorId="0" shapeId="0" xr:uid="{E889BE9D-4047-4EEE-971C-5B56EF304732}">
      <text>
        <r>
          <rPr>
            <b/>
            <sz val="16"/>
            <color indexed="81"/>
            <rFont val="HG丸ｺﾞｼｯｸM-PRO"/>
            <family val="3"/>
            <charset val="128"/>
          </rPr>
          <t>縦を掛率で計算します。</t>
        </r>
      </text>
    </comment>
    <comment ref="J70" authorId="0" shapeId="0" xr:uid="{BADA6720-11B2-4F3A-B9C6-B078194C2BAE}">
      <text>
        <r>
          <rPr>
            <b/>
            <sz val="16"/>
            <color indexed="81"/>
            <rFont val="HG丸ｺﾞｼｯｸM-PRO"/>
            <family val="3"/>
            <charset val="128"/>
          </rPr>
          <t>縦を掛率で計算します。</t>
        </r>
      </text>
    </comment>
    <comment ref="N70" authorId="0" shapeId="0" xr:uid="{2D50444D-DADF-4B06-8B51-66B9CBD168AE}">
      <text>
        <r>
          <rPr>
            <b/>
            <sz val="16"/>
            <color indexed="81"/>
            <rFont val="HG丸ｺﾞｼｯｸM-PRO"/>
            <family val="3"/>
            <charset val="128"/>
          </rPr>
          <t>縦を掛率で計算します。</t>
        </r>
      </text>
    </comment>
    <comment ref="R70" authorId="0" shapeId="0" xr:uid="{F5C2729A-AAF1-415C-9735-617EAA592A7E}">
      <text>
        <r>
          <rPr>
            <b/>
            <sz val="16"/>
            <color indexed="81"/>
            <rFont val="HG丸ｺﾞｼｯｸM-PRO"/>
            <family val="3"/>
            <charset val="128"/>
          </rPr>
          <t>縦を掛率で計算します。</t>
        </r>
      </text>
    </comment>
    <comment ref="V70" authorId="0" shapeId="0" xr:uid="{38DC5AAE-337C-4EEB-97CC-D61F4F15ED48}">
      <text>
        <r>
          <rPr>
            <b/>
            <sz val="16"/>
            <color indexed="81"/>
            <rFont val="HG丸ｺﾞｼｯｸM-PRO"/>
            <family val="3"/>
            <charset val="128"/>
          </rPr>
          <t>縦を掛率で計算します。</t>
        </r>
      </text>
    </comment>
    <comment ref="Z70" authorId="0" shapeId="0" xr:uid="{65FA931A-B056-4743-BE56-2BE56FE66D37}">
      <text>
        <r>
          <rPr>
            <b/>
            <sz val="16"/>
            <color indexed="81"/>
            <rFont val="HG丸ｺﾞｼｯｸM-PRO"/>
            <family val="3"/>
            <charset val="128"/>
          </rPr>
          <t>縦を掛率で計算します。</t>
        </r>
      </text>
    </comment>
    <comment ref="F80" authorId="0" shapeId="0" xr:uid="{1EDF79D6-A267-4B5D-8845-B0CDFA1D0B10}">
      <text>
        <r>
          <rPr>
            <b/>
            <sz val="16"/>
            <color indexed="81"/>
            <rFont val="HG丸ｺﾞｼｯｸM-PRO"/>
            <family val="3"/>
            <charset val="128"/>
          </rPr>
          <t>縦を掛率で計算します。</t>
        </r>
      </text>
    </comment>
    <comment ref="J80" authorId="0" shapeId="0" xr:uid="{F7A8BD5E-4B61-4072-A800-FF9B3A999D77}">
      <text>
        <r>
          <rPr>
            <b/>
            <sz val="16"/>
            <color indexed="81"/>
            <rFont val="HG丸ｺﾞｼｯｸM-PRO"/>
            <family val="3"/>
            <charset val="128"/>
          </rPr>
          <t xml:space="preserve">縦を掛率で計算します。
</t>
        </r>
      </text>
    </comment>
    <comment ref="N80" authorId="0" shapeId="0" xr:uid="{535B65FE-C04D-4FDD-AF13-4EB6A94A724D}">
      <text>
        <r>
          <rPr>
            <b/>
            <sz val="16"/>
            <color indexed="81"/>
            <rFont val="HG丸ｺﾞｼｯｸM-PRO"/>
            <family val="3"/>
            <charset val="128"/>
          </rPr>
          <t xml:space="preserve">縦を掛率で計算します。
</t>
        </r>
      </text>
    </comment>
    <comment ref="R80" authorId="0" shapeId="0" xr:uid="{E7EDA826-B347-4CC1-8F7C-4F09A10E80B3}">
      <text>
        <r>
          <rPr>
            <b/>
            <sz val="16"/>
            <color indexed="81"/>
            <rFont val="HG丸ｺﾞｼｯｸM-PRO"/>
            <family val="3"/>
            <charset val="128"/>
          </rPr>
          <t>縦を掛率で計算します。</t>
        </r>
      </text>
    </comment>
    <comment ref="V80" authorId="0" shapeId="0" xr:uid="{49F77FAF-E707-4DD4-9E5C-A5A828C1CF9F}">
      <text>
        <r>
          <rPr>
            <b/>
            <sz val="16"/>
            <color indexed="81"/>
            <rFont val="HG丸ｺﾞｼｯｸM-PRO"/>
            <family val="3"/>
            <charset val="128"/>
          </rPr>
          <t>縦を掛率で計算します。</t>
        </r>
      </text>
    </comment>
    <comment ref="Z80" authorId="0" shapeId="0" xr:uid="{0117B55A-E53E-4901-BA88-A0E194852592}">
      <text>
        <r>
          <rPr>
            <b/>
            <sz val="16"/>
            <color indexed="81"/>
            <rFont val="HG丸ｺﾞｼｯｸM-PRO"/>
            <family val="3"/>
            <charset val="128"/>
          </rPr>
          <t>縦を掛率で計算します。</t>
        </r>
      </text>
    </comment>
    <comment ref="F86" authorId="0" shapeId="0" xr:uid="{5F11AE01-2DC0-40CA-B708-CC3DCD167932}">
      <text>
        <r>
          <rPr>
            <b/>
            <sz val="16"/>
            <color indexed="81"/>
            <rFont val="HG丸ｺﾞｼｯｸM-PRO"/>
            <family val="3"/>
            <charset val="128"/>
          </rPr>
          <t>縦を掛率で計算します。</t>
        </r>
      </text>
    </comment>
    <comment ref="J86" authorId="0" shapeId="0" xr:uid="{382E6BAF-FEA1-4A75-ADB7-1DB4068F0C87}">
      <text>
        <r>
          <rPr>
            <b/>
            <sz val="16"/>
            <color indexed="81"/>
            <rFont val="HG丸ｺﾞｼｯｸM-PRO"/>
            <family val="3"/>
            <charset val="128"/>
          </rPr>
          <t xml:space="preserve">縦を掛率で計算します。
</t>
        </r>
      </text>
    </comment>
    <comment ref="N86" authorId="0" shapeId="0" xr:uid="{AC018756-4BBB-4372-BFEC-00121A50B829}">
      <text>
        <r>
          <rPr>
            <b/>
            <sz val="16"/>
            <color indexed="81"/>
            <rFont val="HG丸ｺﾞｼｯｸM-PRO"/>
            <family val="3"/>
            <charset val="128"/>
          </rPr>
          <t xml:space="preserve">縦を掛率で計算します。
</t>
        </r>
      </text>
    </comment>
    <comment ref="R86" authorId="0" shapeId="0" xr:uid="{290ACAC4-91EA-4EC7-96CE-3775AD616F53}">
      <text>
        <r>
          <rPr>
            <b/>
            <sz val="16"/>
            <color indexed="81"/>
            <rFont val="HG丸ｺﾞｼｯｸM-PRO"/>
            <family val="3"/>
            <charset val="128"/>
          </rPr>
          <t>縦を掛率で計算します。</t>
        </r>
      </text>
    </comment>
    <comment ref="V86" authorId="0" shapeId="0" xr:uid="{A71702E4-FA18-4719-83B2-021C4BCE7711}">
      <text>
        <r>
          <rPr>
            <b/>
            <sz val="16"/>
            <color indexed="81"/>
            <rFont val="HG丸ｺﾞｼｯｸM-PRO"/>
            <family val="3"/>
            <charset val="128"/>
          </rPr>
          <t>縦を掛率で計算します。</t>
        </r>
      </text>
    </comment>
    <comment ref="Z86" authorId="0" shapeId="0" xr:uid="{39B6D97B-C519-4517-819A-0C99D170112A}">
      <text>
        <r>
          <rPr>
            <b/>
            <sz val="16"/>
            <color indexed="81"/>
            <rFont val="HG丸ｺﾞｼｯｸM-PRO"/>
            <family val="3"/>
            <charset val="128"/>
          </rPr>
          <t>縦を掛率で計算します。</t>
        </r>
      </text>
    </comment>
    <comment ref="F98" authorId="0" shapeId="0" xr:uid="{6C02E08B-E31B-4447-BFB9-1D51E9BD3A67}">
      <text>
        <r>
          <rPr>
            <b/>
            <sz val="16"/>
            <color indexed="81"/>
            <rFont val="HG丸ｺﾞｼｯｸM-PRO"/>
            <family val="3"/>
            <charset val="128"/>
          </rPr>
          <t>縦を掛率で計算します。</t>
        </r>
      </text>
    </comment>
    <comment ref="J98" authorId="0" shapeId="0" xr:uid="{CA307F72-1A41-4B71-A06A-E5B0FE135767}">
      <text>
        <r>
          <rPr>
            <b/>
            <sz val="16"/>
            <color indexed="81"/>
            <rFont val="HG丸ｺﾞｼｯｸM-PRO"/>
            <family val="3"/>
            <charset val="128"/>
          </rPr>
          <t xml:space="preserve">縦を掛率で計算します。
</t>
        </r>
      </text>
    </comment>
    <comment ref="N98" authorId="0" shapeId="0" xr:uid="{9CE23993-0658-4A1F-AD7E-FB779397C027}">
      <text>
        <r>
          <rPr>
            <b/>
            <sz val="16"/>
            <color indexed="81"/>
            <rFont val="HG丸ｺﾞｼｯｸM-PRO"/>
            <family val="3"/>
            <charset val="128"/>
          </rPr>
          <t xml:space="preserve">縦を掛率で計算します。
</t>
        </r>
      </text>
    </comment>
    <comment ref="R98" authorId="0" shapeId="0" xr:uid="{726AB94C-E31E-4EF0-8097-7F118688E5F9}">
      <text>
        <r>
          <rPr>
            <b/>
            <sz val="16"/>
            <color indexed="81"/>
            <rFont val="HG丸ｺﾞｼｯｸM-PRO"/>
            <family val="3"/>
            <charset val="128"/>
          </rPr>
          <t>縦を掛率で計算します。</t>
        </r>
      </text>
    </comment>
    <comment ref="V98" authorId="0" shapeId="0" xr:uid="{091087CB-32F5-4866-902A-9917F14B3475}">
      <text>
        <r>
          <rPr>
            <b/>
            <sz val="16"/>
            <color indexed="81"/>
            <rFont val="HG丸ｺﾞｼｯｸM-PRO"/>
            <family val="3"/>
            <charset val="128"/>
          </rPr>
          <t>縦を掛率で計算します。</t>
        </r>
      </text>
    </comment>
    <comment ref="Z98" authorId="0" shapeId="0" xr:uid="{779A7536-74B8-49C3-BE93-E773876AA765}">
      <text>
        <r>
          <rPr>
            <b/>
            <sz val="16"/>
            <color indexed="81"/>
            <rFont val="HG丸ｺﾞｼｯｸM-PRO"/>
            <family val="3"/>
            <charset val="128"/>
          </rPr>
          <t>縦を掛率で計算します。</t>
        </r>
      </text>
    </comment>
    <comment ref="F106" authorId="0" shapeId="0" xr:uid="{5D79F12E-C393-43D5-8CE1-7866824E07C7}">
      <text>
        <r>
          <rPr>
            <b/>
            <sz val="16"/>
            <color indexed="81"/>
            <rFont val="HG丸ｺﾞｼｯｸM-PRO"/>
            <family val="3"/>
            <charset val="128"/>
          </rPr>
          <t>縦を掛率で計算します。</t>
        </r>
      </text>
    </comment>
    <comment ref="J106" authorId="0" shapeId="0" xr:uid="{82EE4F6C-EF41-4D6D-ABB6-732C7AFBF6BB}">
      <text>
        <r>
          <rPr>
            <b/>
            <sz val="16"/>
            <color indexed="81"/>
            <rFont val="HG丸ｺﾞｼｯｸM-PRO"/>
            <family val="3"/>
            <charset val="128"/>
          </rPr>
          <t>縦を掛率で計算します。</t>
        </r>
      </text>
    </comment>
    <comment ref="N106" authorId="0" shapeId="0" xr:uid="{6531F886-6881-4001-A7FB-5B4614C24D6B}">
      <text>
        <r>
          <rPr>
            <b/>
            <sz val="16"/>
            <color indexed="81"/>
            <rFont val="HG丸ｺﾞｼｯｸM-PRO"/>
            <family val="3"/>
            <charset val="128"/>
          </rPr>
          <t xml:space="preserve">縦を掛率で計算します。
</t>
        </r>
      </text>
    </comment>
    <comment ref="R106" authorId="0" shapeId="0" xr:uid="{C60D80DD-86EB-4812-BA17-FB8CF06F3510}">
      <text>
        <r>
          <rPr>
            <b/>
            <sz val="16"/>
            <color indexed="81"/>
            <rFont val="HG丸ｺﾞｼｯｸM-PRO"/>
            <family val="3"/>
            <charset val="128"/>
          </rPr>
          <t>縦を掛率で計算します。</t>
        </r>
      </text>
    </comment>
    <comment ref="V106" authorId="0" shapeId="0" xr:uid="{293AE447-4976-43C3-A590-57D48390133D}">
      <text>
        <r>
          <rPr>
            <b/>
            <sz val="16"/>
            <color indexed="81"/>
            <rFont val="HG丸ｺﾞｼｯｸM-PRO"/>
            <family val="3"/>
            <charset val="128"/>
          </rPr>
          <t>縦を掛率で計算します。</t>
        </r>
      </text>
    </comment>
    <comment ref="Z106" authorId="0" shapeId="0" xr:uid="{F592A875-AC93-4024-8C31-56ED773C4F11}">
      <text>
        <r>
          <rPr>
            <b/>
            <sz val="16"/>
            <color indexed="81"/>
            <rFont val="HG丸ｺﾞｼｯｸM-PRO"/>
            <family val="3"/>
            <charset val="128"/>
          </rPr>
          <t>縦を掛率で計算します。</t>
        </r>
      </text>
    </comment>
    <comment ref="F114" authorId="0" shapeId="0" xr:uid="{2C32719D-C18D-4ADD-80A0-FB593040F964}">
      <text>
        <r>
          <rPr>
            <b/>
            <sz val="16"/>
            <color indexed="81"/>
            <rFont val="HG丸ｺﾞｼｯｸM-PRO"/>
            <family val="3"/>
            <charset val="128"/>
          </rPr>
          <t>縦を掛率で計算します。</t>
        </r>
      </text>
    </comment>
    <comment ref="J114" authorId="0" shapeId="0" xr:uid="{4D7DFD25-C343-4F82-8BED-8A37AEB44B09}">
      <text>
        <r>
          <rPr>
            <b/>
            <sz val="16"/>
            <color indexed="81"/>
            <rFont val="HG丸ｺﾞｼｯｸM-PRO"/>
            <family val="3"/>
            <charset val="128"/>
          </rPr>
          <t>縦を掛率で計算します。</t>
        </r>
      </text>
    </comment>
    <comment ref="N114" authorId="0" shapeId="0" xr:uid="{80CEAEA6-9831-4030-98AB-9729B4D1E45B}">
      <text>
        <r>
          <rPr>
            <b/>
            <sz val="16"/>
            <color indexed="81"/>
            <rFont val="HG丸ｺﾞｼｯｸM-PRO"/>
            <family val="3"/>
            <charset val="128"/>
          </rPr>
          <t xml:space="preserve">縦を掛率で計算します。
</t>
        </r>
      </text>
    </comment>
    <comment ref="R114" authorId="0" shapeId="0" xr:uid="{79AD5FD8-72D5-4577-A769-58BD8F752CA8}">
      <text>
        <r>
          <rPr>
            <b/>
            <sz val="16"/>
            <color indexed="81"/>
            <rFont val="HG丸ｺﾞｼｯｸM-PRO"/>
            <family val="3"/>
            <charset val="128"/>
          </rPr>
          <t>縦を掛率で計算します。</t>
        </r>
      </text>
    </comment>
    <comment ref="V114" authorId="0" shapeId="0" xr:uid="{383A0D3A-19A9-4D16-A4B0-DF2B538B2EB0}">
      <text>
        <r>
          <rPr>
            <b/>
            <sz val="16"/>
            <color indexed="81"/>
            <rFont val="HG丸ｺﾞｼｯｸM-PRO"/>
            <family val="3"/>
            <charset val="128"/>
          </rPr>
          <t>縦を掛率で計算します。</t>
        </r>
      </text>
    </comment>
    <comment ref="Z114" authorId="0" shapeId="0" xr:uid="{510C5F4D-CAA0-4D04-A9C1-D969DFD26833}">
      <text>
        <r>
          <rPr>
            <b/>
            <sz val="16"/>
            <color indexed="81"/>
            <rFont val="HG丸ｺﾞｼｯｸM-PRO"/>
            <family val="3"/>
            <charset val="128"/>
          </rPr>
          <t>縦を掛率で計算します。</t>
        </r>
      </text>
    </comment>
    <comment ref="F119" authorId="0" shapeId="0" xr:uid="{AB739D44-C294-4B19-B1BE-976EFCF29519}">
      <text>
        <r>
          <rPr>
            <b/>
            <sz val="16"/>
            <color indexed="81"/>
            <rFont val="HG丸ｺﾞｼｯｸM-PRO"/>
            <family val="3"/>
            <charset val="128"/>
          </rPr>
          <t>縦を掛率で計算します。</t>
        </r>
      </text>
    </comment>
    <comment ref="J119" authorId="0" shapeId="0" xr:uid="{F6790DE4-5126-4ED5-BE51-C34EB8F0B030}">
      <text>
        <r>
          <rPr>
            <b/>
            <sz val="16"/>
            <color indexed="81"/>
            <rFont val="HG丸ｺﾞｼｯｸM-PRO"/>
            <family val="3"/>
            <charset val="128"/>
          </rPr>
          <t>縦を掛率で計算します。</t>
        </r>
      </text>
    </comment>
    <comment ref="N119" authorId="0" shapeId="0" xr:uid="{D9EF72B0-B8F4-4971-BB4F-ADA8CE90EACB}">
      <text>
        <r>
          <rPr>
            <b/>
            <sz val="16"/>
            <color indexed="81"/>
            <rFont val="HG丸ｺﾞｼｯｸM-PRO"/>
            <family val="3"/>
            <charset val="128"/>
          </rPr>
          <t xml:space="preserve">縦を掛率で計算します。
</t>
        </r>
      </text>
    </comment>
    <comment ref="R119" authorId="0" shapeId="0" xr:uid="{BC47E311-A7F7-4AD9-B33C-E29F3A1CEE48}">
      <text>
        <r>
          <rPr>
            <b/>
            <sz val="16"/>
            <color indexed="81"/>
            <rFont val="HG丸ｺﾞｼｯｸM-PRO"/>
            <family val="3"/>
            <charset val="128"/>
          </rPr>
          <t>縦を掛率で計算します。</t>
        </r>
      </text>
    </comment>
    <comment ref="V119" authorId="0" shapeId="0" xr:uid="{C3E06483-AB44-4C6E-85F8-3993EABEBA54}">
      <text>
        <r>
          <rPr>
            <b/>
            <sz val="16"/>
            <color indexed="81"/>
            <rFont val="HG丸ｺﾞｼｯｸM-PRO"/>
            <family val="3"/>
            <charset val="128"/>
          </rPr>
          <t>縦を掛率で計算します。</t>
        </r>
      </text>
    </comment>
    <comment ref="Z119" authorId="0" shapeId="0" xr:uid="{E3D795B3-848A-4052-BFF9-233CBD1045DB}">
      <text>
        <r>
          <rPr>
            <b/>
            <sz val="16"/>
            <color indexed="81"/>
            <rFont val="HG丸ｺﾞｼｯｸM-PRO"/>
            <family val="3"/>
            <charset val="128"/>
          </rPr>
          <t>縦を掛率で計算します。</t>
        </r>
      </text>
    </comment>
    <comment ref="F138" authorId="0" shapeId="0" xr:uid="{724E0E58-8313-4D8A-975F-BB6E30836DCA}">
      <text>
        <r>
          <rPr>
            <b/>
            <sz val="16"/>
            <color indexed="81"/>
            <rFont val="HG丸ｺﾞｼｯｸM-PRO"/>
            <family val="3"/>
            <charset val="128"/>
          </rPr>
          <t>縦を掛率で計算します。</t>
        </r>
      </text>
    </comment>
    <comment ref="J138" authorId="0" shapeId="0" xr:uid="{42BF6D23-7ED9-40E3-9D71-0B28153A7671}">
      <text>
        <r>
          <rPr>
            <b/>
            <sz val="16"/>
            <color indexed="81"/>
            <rFont val="HG丸ｺﾞｼｯｸM-PRO"/>
            <family val="3"/>
            <charset val="128"/>
          </rPr>
          <t xml:space="preserve">縦を掛率で計算します。
</t>
        </r>
      </text>
    </comment>
    <comment ref="N138" authorId="0" shapeId="0" xr:uid="{B37E2662-5116-4D03-BAC8-D50AD8156D61}">
      <text>
        <r>
          <rPr>
            <b/>
            <sz val="16"/>
            <color indexed="81"/>
            <rFont val="HG丸ｺﾞｼｯｸM-PRO"/>
            <family val="3"/>
            <charset val="128"/>
          </rPr>
          <t xml:space="preserve">縦を掛率で計算します。
</t>
        </r>
      </text>
    </comment>
    <comment ref="R138" authorId="0" shapeId="0" xr:uid="{2A91ED38-EA5F-4B9A-9B99-91972D0ADF32}">
      <text>
        <r>
          <rPr>
            <b/>
            <sz val="16"/>
            <color indexed="81"/>
            <rFont val="HG丸ｺﾞｼｯｸM-PRO"/>
            <family val="3"/>
            <charset val="128"/>
          </rPr>
          <t>縦を掛率で計算します。</t>
        </r>
      </text>
    </comment>
    <comment ref="V138" authorId="0" shapeId="0" xr:uid="{0E758D6D-A697-4AAD-BFAD-6692DB7E3137}">
      <text>
        <r>
          <rPr>
            <b/>
            <sz val="16"/>
            <color indexed="81"/>
            <rFont val="HG丸ｺﾞｼｯｸM-PRO"/>
            <family val="3"/>
            <charset val="128"/>
          </rPr>
          <t>縦を掛率で計算します。</t>
        </r>
      </text>
    </comment>
    <comment ref="Z138" authorId="0" shapeId="0" xr:uid="{A2F8566E-2704-4444-B588-AEF4E141E0BF}">
      <text>
        <r>
          <rPr>
            <b/>
            <sz val="16"/>
            <color indexed="81"/>
            <rFont val="HG丸ｺﾞｼｯｸM-PRO"/>
            <family val="3"/>
            <charset val="128"/>
          </rPr>
          <t>縦を掛率で計算します。</t>
        </r>
      </text>
    </comment>
    <comment ref="F142" authorId="0" shapeId="0" xr:uid="{8C931898-17AC-4BB3-862E-069034EA6A17}">
      <text>
        <r>
          <rPr>
            <b/>
            <sz val="16"/>
            <color indexed="81"/>
            <rFont val="HG丸ｺﾞｼｯｸM-PRO"/>
            <family val="3"/>
            <charset val="128"/>
          </rPr>
          <t>縦を掛率で計算します。</t>
        </r>
      </text>
    </comment>
    <comment ref="J142" authorId="0" shapeId="0" xr:uid="{143503A0-2308-42DC-A94D-F170C29EC18A}">
      <text>
        <r>
          <rPr>
            <b/>
            <sz val="16"/>
            <color indexed="81"/>
            <rFont val="HG丸ｺﾞｼｯｸM-PRO"/>
            <family val="3"/>
            <charset val="128"/>
          </rPr>
          <t xml:space="preserve">縦を掛率で計算します。
</t>
        </r>
      </text>
    </comment>
    <comment ref="N142" authorId="0" shapeId="0" xr:uid="{D5798245-DA37-4D1C-A5C1-CDABB9DA12C9}">
      <text>
        <r>
          <rPr>
            <b/>
            <sz val="16"/>
            <color indexed="81"/>
            <rFont val="HG丸ｺﾞｼｯｸM-PRO"/>
            <family val="3"/>
            <charset val="128"/>
          </rPr>
          <t xml:space="preserve">縦を掛率で計算します。
</t>
        </r>
      </text>
    </comment>
    <comment ref="R142" authorId="0" shapeId="0" xr:uid="{C562A820-D883-42B9-A3DA-6ADC69E53D04}">
      <text>
        <r>
          <rPr>
            <b/>
            <sz val="16"/>
            <color indexed="81"/>
            <rFont val="HG丸ｺﾞｼｯｸM-PRO"/>
            <family val="3"/>
            <charset val="128"/>
          </rPr>
          <t>縦を掛率で計算します。</t>
        </r>
      </text>
    </comment>
    <comment ref="V142" authorId="0" shapeId="0" xr:uid="{EECF2855-E1AF-4807-9513-4C53D876088A}">
      <text>
        <r>
          <rPr>
            <b/>
            <sz val="16"/>
            <color indexed="81"/>
            <rFont val="HG丸ｺﾞｼｯｸM-PRO"/>
            <family val="3"/>
            <charset val="128"/>
          </rPr>
          <t>縦を掛率で計算します。</t>
        </r>
      </text>
    </comment>
    <comment ref="Z142" authorId="0" shapeId="0" xr:uid="{504298F7-0343-4EA0-9404-E1045F224D80}">
      <text>
        <r>
          <rPr>
            <b/>
            <sz val="16"/>
            <color indexed="81"/>
            <rFont val="HG丸ｺﾞｼｯｸM-PRO"/>
            <family val="3"/>
            <charset val="128"/>
          </rPr>
          <t>縦を掛率で計算します。</t>
        </r>
      </text>
    </comment>
    <comment ref="F147" authorId="0" shapeId="0" xr:uid="{A55908DF-7362-4081-912E-F61DCFFA4DB9}">
      <text>
        <r>
          <rPr>
            <b/>
            <sz val="16"/>
            <color indexed="81"/>
            <rFont val="HG丸ｺﾞｼｯｸM-PRO"/>
            <family val="3"/>
            <charset val="128"/>
          </rPr>
          <t>縦を掛率で計算します。</t>
        </r>
      </text>
    </comment>
    <comment ref="J147" authorId="0" shapeId="0" xr:uid="{92CD3886-02C0-4BCA-BB73-CB6825CB271E}">
      <text>
        <r>
          <rPr>
            <b/>
            <sz val="16"/>
            <color indexed="81"/>
            <rFont val="HG丸ｺﾞｼｯｸM-PRO"/>
            <family val="3"/>
            <charset val="128"/>
          </rPr>
          <t xml:space="preserve">縦を掛率で計算します。
</t>
        </r>
      </text>
    </comment>
    <comment ref="N147" authorId="0" shapeId="0" xr:uid="{D1ACB7B7-F830-4283-893E-B42E6AF11A60}">
      <text>
        <r>
          <rPr>
            <b/>
            <sz val="16"/>
            <color indexed="81"/>
            <rFont val="HG丸ｺﾞｼｯｸM-PRO"/>
            <family val="3"/>
            <charset val="128"/>
          </rPr>
          <t xml:space="preserve">縦を掛率で計算します。
</t>
        </r>
      </text>
    </comment>
    <comment ref="R147" authorId="0" shapeId="0" xr:uid="{11295FB6-FD12-4B54-AB5C-25D648C073E3}">
      <text>
        <r>
          <rPr>
            <b/>
            <sz val="16"/>
            <color indexed="81"/>
            <rFont val="HG丸ｺﾞｼｯｸM-PRO"/>
            <family val="3"/>
            <charset val="128"/>
          </rPr>
          <t>縦を掛率で計算します。</t>
        </r>
      </text>
    </comment>
    <comment ref="V147" authorId="0" shapeId="0" xr:uid="{CA25EC1E-583D-4C73-ACCA-19A4290B8605}">
      <text>
        <r>
          <rPr>
            <b/>
            <sz val="16"/>
            <color indexed="81"/>
            <rFont val="HG丸ｺﾞｼｯｸM-PRO"/>
            <family val="3"/>
            <charset val="128"/>
          </rPr>
          <t>縦を掛率で計算します。</t>
        </r>
      </text>
    </comment>
    <comment ref="Z147" authorId="0" shapeId="0" xr:uid="{5F77B6AF-4DEA-4CEA-923D-BA072A5FBD98}">
      <text>
        <r>
          <rPr>
            <b/>
            <sz val="16"/>
            <color indexed="81"/>
            <rFont val="HG丸ｺﾞｼｯｸM-PRO"/>
            <family val="3"/>
            <charset val="128"/>
          </rPr>
          <t>縦を掛率で計算します。</t>
        </r>
      </text>
    </comment>
    <comment ref="S150" authorId="1" shapeId="0" xr:uid="{3F79A32B-DE6B-45A2-970D-C0E32C542CBB}">
      <text>
        <r>
          <rPr>
            <b/>
            <sz val="11"/>
            <color indexed="81"/>
            <rFont val="MS P ゴシック"/>
            <family val="3"/>
            <charset val="128"/>
          </rPr>
          <t>鷹島含む</t>
        </r>
      </text>
    </comment>
    <comment ref="S152" authorId="1" shapeId="0" xr:uid="{A4F817C2-1670-4A34-A6C1-FC8CA0CC58D8}">
      <text>
        <r>
          <rPr>
            <b/>
            <sz val="11"/>
            <color indexed="81"/>
            <rFont val="ＭＳ Ｐゴシック"/>
            <family val="3"/>
            <charset val="128"/>
          </rPr>
          <t>福島は伊万里中央（伊万里市）に合併</t>
        </r>
        <r>
          <rPr>
            <sz val="11"/>
            <color indexed="81"/>
            <rFont val="ＭＳ Ｐゴシック"/>
            <family val="3"/>
            <charset val="128"/>
          </rPr>
          <t xml:space="preserve">
</t>
        </r>
      </text>
    </comment>
    <comment ref="F155" authorId="0" shapeId="0" xr:uid="{F978386A-4DC9-465B-A524-5BDC69F76702}">
      <text>
        <r>
          <rPr>
            <b/>
            <sz val="16"/>
            <color indexed="81"/>
            <rFont val="HG丸ｺﾞｼｯｸM-PRO"/>
            <family val="3"/>
            <charset val="128"/>
          </rPr>
          <t>縦を掛率で計算します。</t>
        </r>
      </text>
    </comment>
    <comment ref="J155" authorId="0" shapeId="0" xr:uid="{D9CBA756-F0EF-4E9A-B769-414A55A3C3BF}">
      <text>
        <r>
          <rPr>
            <b/>
            <sz val="16"/>
            <color indexed="81"/>
            <rFont val="HG丸ｺﾞｼｯｸM-PRO"/>
            <family val="3"/>
            <charset val="128"/>
          </rPr>
          <t xml:space="preserve">縦を掛率で計算します。
</t>
        </r>
      </text>
    </comment>
    <comment ref="N155" authorId="0" shapeId="0" xr:uid="{E06D29C3-5F38-4EC9-BBA3-5E7794542483}">
      <text>
        <r>
          <rPr>
            <b/>
            <sz val="16"/>
            <color indexed="81"/>
            <rFont val="HG丸ｺﾞｼｯｸM-PRO"/>
            <family val="3"/>
            <charset val="128"/>
          </rPr>
          <t xml:space="preserve">縦を掛率で計算します。
</t>
        </r>
      </text>
    </comment>
    <comment ref="R155" authorId="0" shapeId="0" xr:uid="{3EB9829C-1A90-4535-9399-C473941152A0}">
      <text>
        <r>
          <rPr>
            <b/>
            <sz val="16"/>
            <color indexed="81"/>
            <rFont val="HG丸ｺﾞｼｯｸM-PRO"/>
            <family val="3"/>
            <charset val="128"/>
          </rPr>
          <t>縦を掛率で計算します。</t>
        </r>
      </text>
    </comment>
    <comment ref="V155" authorId="0" shapeId="0" xr:uid="{7463261A-8B20-4288-9665-32D28E7413C7}">
      <text>
        <r>
          <rPr>
            <b/>
            <sz val="16"/>
            <color indexed="81"/>
            <rFont val="HG丸ｺﾞｼｯｸM-PRO"/>
            <family val="3"/>
            <charset val="128"/>
          </rPr>
          <t>縦を掛率で計算します。</t>
        </r>
      </text>
    </comment>
    <comment ref="Z155" authorId="0" shapeId="0" xr:uid="{D1D106E5-5445-4506-B6AE-F60F59BFF1CD}">
      <text>
        <r>
          <rPr>
            <b/>
            <sz val="16"/>
            <color indexed="81"/>
            <rFont val="HG丸ｺﾞｼｯｸM-PRO"/>
            <family val="3"/>
            <charset val="128"/>
          </rPr>
          <t>縦を掛率で計算します。</t>
        </r>
      </text>
    </comment>
    <comment ref="F165" authorId="0" shapeId="0" xr:uid="{4A233EC6-1F0D-4235-AE70-BEF00E5E1225}">
      <text>
        <r>
          <rPr>
            <b/>
            <sz val="16"/>
            <color indexed="81"/>
            <rFont val="HG丸ｺﾞｼｯｸM-PRO"/>
            <family val="3"/>
            <charset val="128"/>
          </rPr>
          <t>縦を掛率で計算します。</t>
        </r>
      </text>
    </comment>
    <comment ref="J165" authorId="0" shapeId="0" xr:uid="{1A8563A2-E0C6-4333-A8FD-20A1B2B6F12F}">
      <text>
        <r>
          <rPr>
            <b/>
            <sz val="16"/>
            <color indexed="81"/>
            <rFont val="HG丸ｺﾞｼｯｸM-PRO"/>
            <family val="3"/>
            <charset val="128"/>
          </rPr>
          <t xml:space="preserve">縦を掛率で計算します。
</t>
        </r>
      </text>
    </comment>
    <comment ref="N165" authorId="0" shapeId="0" xr:uid="{86C5AE4C-9F21-48D1-B59A-9E5855C3A0EC}">
      <text>
        <r>
          <rPr>
            <b/>
            <sz val="16"/>
            <color indexed="81"/>
            <rFont val="HG丸ｺﾞｼｯｸM-PRO"/>
            <family val="3"/>
            <charset val="128"/>
          </rPr>
          <t xml:space="preserve">縦を掛率で計算します。
</t>
        </r>
      </text>
    </comment>
    <comment ref="R165" authorId="0" shapeId="0" xr:uid="{8BEC1E31-5F6E-40CB-8715-B0202F813E97}">
      <text>
        <r>
          <rPr>
            <b/>
            <sz val="16"/>
            <color indexed="81"/>
            <rFont val="HG丸ｺﾞｼｯｸM-PRO"/>
            <family val="3"/>
            <charset val="128"/>
          </rPr>
          <t>縦を掛率で計算します。</t>
        </r>
      </text>
    </comment>
    <comment ref="V165" authorId="0" shapeId="0" xr:uid="{35842744-5953-4E6F-8127-FFD0315F93F8}">
      <text>
        <r>
          <rPr>
            <b/>
            <sz val="16"/>
            <color indexed="81"/>
            <rFont val="HG丸ｺﾞｼｯｸM-PRO"/>
            <family val="3"/>
            <charset val="128"/>
          </rPr>
          <t>縦を掛率で計算します。</t>
        </r>
      </text>
    </comment>
    <comment ref="Z165" authorId="0" shapeId="0" xr:uid="{23417961-1781-47EF-8C8B-616D018AD29D}">
      <text>
        <r>
          <rPr>
            <b/>
            <sz val="16"/>
            <color indexed="81"/>
            <rFont val="HG丸ｺﾞｼｯｸM-PRO"/>
            <family val="3"/>
            <charset val="128"/>
          </rPr>
          <t>縦を掛率で計算します。</t>
        </r>
      </text>
    </comment>
    <comment ref="F174" authorId="0" shapeId="0" xr:uid="{54F5BA5E-CE72-4BBA-8DBD-2EE96E9C19EC}">
      <text>
        <r>
          <rPr>
            <b/>
            <sz val="16"/>
            <color indexed="81"/>
            <rFont val="HG丸ｺﾞｼｯｸM-PRO"/>
            <family val="3"/>
            <charset val="128"/>
          </rPr>
          <t>縦を掛率で計算します。</t>
        </r>
      </text>
    </comment>
    <comment ref="J174" authorId="0" shapeId="0" xr:uid="{16357825-40E0-4165-A51A-D776EA6BA4F6}">
      <text>
        <r>
          <rPr>
            <b/>
            <sz val="16"/>
            <color indexed="81"/>
            <rFont val="HG丸ｺﾞｼｯｸM-PRO"/>
            <family val="3"/>
            <charset val="128"/>
          </rPr>
          <t xml:space="preserve">縦を掛率で計算します。
</t>
        </r>
      </text>
    </comment>
    <comment ref="N174" authorId="0" shapeId="0" xr:uid="{BC2F1F0D-0993-4FF7-B728-8BCA34AE8E2A}">
      <text>
        <r>
          <rPr>
            <b/>
            <sz val="16"/>
            <color indexed="81"/>
            <rFont val="HG丸ｺﾞｼｯｸM-PRO"/>
            <family val="3"/>
            <charset val="128"/>
          </rPr>
          <t xml:space="preserve">縦を掛率で計算します。
</t>
        </r>
      </text>
    </comment>
    <comment ref="R174" authorId="0" shapeId="0" xr:uid="{1F88CB8C-86A3-477B-86CA-F9D4CDFB2585}">
      <text>
        <r>
          <rPr>
            <b/>
            <sz val="16"/>
            <color indexed="81"/>
            <rFont val="HG丸ｺﾞｼｯｸM-PRO"/>
            <family val="3"/>
            <charset val="128"/>
          </rPr>
          <t>縦を掛率で計算します。</t>
        </r>
      </text>
    </comment>
    <comment ref="V174" authorId="0" shapeId="0" xr:uid="{9AF7620E-A7CE-4152-AC95-46CDA1CB19E5}">
      <text>
        <r>
          <rPr>
            <b/>
            <sz val="16"/>
            <color indexed="81"/>
            <rFont val="HG丸ｺﾞｼｯｸM-PRO"/>
            <family val="3"/>
            <charset val="128"/>
          </rPr>
          <t>縦を掛率で計算します。</t>
        </r>
      </text>
    </comment>
    <comment ref="Z174" authorId="0" shapeId="0" xr:uid="{917CF21B-30B8-4AAE-9C28-B13802A13675}">
      <text>
        <r>
          <rPr>
            <b/>
            <sz val="16"/>
            <color indexed="81"/>
            <rFont val="HG丸ｺﾞｼｯｸM-PRO"/>
            <family val="3"/>
            <charset val="128"/>
          </rPr>
          <t>縦を掛率で計算します。</t>
        </r>
      </text>
    </comment>
    <comment ref="F178" authorId="0" shapeId="0" xr:uid="{2AEE1EA7-A301-449E-A4A7-77A2C5B3E5AF}">
      <text>
        <r>
          <rPr>
            <b/>
            <sz val="16"/>
            <color indexed="81"/>
            <rFont val="HG丸ｺﾞｼｯｸM-PRO"/>
            <family val="3"/>
            <charset val="128"/>
          </rPr>
          <t>縦を掛率で計算します。</t>
        </r>
      </text>
    </comment>
    <comment ref="J178" authorId="0" shapeId="0" xr:uid="{011612C8-3E7D-456F-A786-9645A7F5ED62}">
      <text>
        <r>
          <rPr>
            <b/>
            <sz val="16"/>
            <color indexed="81"/>
            <rFont val="HG丸ｺﾞｼｯｸM-PRO"/>
            <family val="3"/>
            <charset val="128"/>
          </rPr>
          <t xml:space="preserve">縦を掛率で計算します。
</t>
        </r>
      </text>
    </comment>
    <comment ref="N178" authorId="0" shapeId="0" xr:uid="{32EA94F5-3C40-4677-BA90-6F299DB1D756}">
      <text>
        <r>
          <rPr>
            <b/>
            <sz val="16"/>
            <color indexed="81"/>
            <rFont val="HG丸ｺﾞｼｯｸM-PRO"/>
            <family val="3"/>
            <charset val="128"/>
          </rPr>
          <t xml:space="preserve">縦を掛率で計算します。
</t>
        </r>
      </text>
    </comment>
    <comment ref="R178" authorId="0" shapeId="0" xr:uid="{9AB5C6A5-7334-4119-93AD-CE3849184247}">
      <text>
        <r>
          <rPr>
            <b/>
            <sz val="16"/>
            <color indexed="81"/>
            <rFont val="HG丸ｺﾞｼｯｸM-PRO"/>
            <family val="3"/>
            <charset val="128"/>
          </rPr>
          <t>縦を掛率で計算します。</t>
        </r>
      </text>
    </comment>
    <comment ref="V178" authorId="0" shapeId="0" xr:uid="{1E0E1ED6-2F76-46D0-9DC3-9C782515F6F9}">
      <text>
        <r>
          <rPr>
            <b/>
            <sz val="16"/>
            <color indexed="81"/>
            <rFont val="HG丸ｺﾞｼｯｸM-PRO"/>
            <family val="3"/>
            <charset val="128"/>
          </rPr>
          <t>縦を掛率で計算します。</t>
        </r>
      </text>
    </comment>
    <comment ref="Z178" authorId="0" shapeId="0" xr:uid="{F3131897-21FF-40DE-84DC-459227359C6E}">
      <text>
        <r>
          <rPr>
            <b/>
            <sz val="16"/>
            <color indexed="81"/>
            <rFont val="HG丸ｺﾞｼｯｸM-PRO"/>
            <family val="3"/>
            <charset val="128"/>
          </rPr>
          <t>縦を掛率で計算します。</t>
        </r>
      </text>
    </comment>
  </commentList>
</comments>
</file>

<file path=xl/sharedStrings.xml><?xml version="1.0" encoding="utf-8"?>
<sst xmlns="http://schemas.openxmlformats.org/spreadsheetml/2006/main" count="516" uniqueCount="385">
  <si>
    <t>・折込指定日</t>
    <rPh sb="1" eb="3">
      <t>オリコミ</t>
    </rPh>
    <rPh sb="3" eb="5">
      <t>シテイ</t>
    </rPh>
    <rPh sb="5" eb="6">
      <t>ビ</t>
    </rPh>
    <phoneticPr fontId="2"/>
  </si>
  <si>
    <t>・広告主</t>
    <rPh sb="1" eb="4">
      <t>コウコクヌシ</t>
    </rPh>
    <phoneticPr fontId="2"/>
  </si>
  <si>
    <t>・折込総枚数</t>
    <rPh sb="1" eb="3">
      <t>オリコミ</t>
    </rPh>
    <rPh sb="3" eb="4">
      <t>ソウ</t>
    </rPh>
    <rPh sb="4" eb="6">
      <t>マイスウ</t>
    </rPh>
    <phoneticPr fontId="2"/>
  </si>
  <si>
    <t>長崎新聞</t>
    <rPh sb="0" eb="2">
      <t>ナガサキ</t>
    </rPh>
    <rPh sb="2" eb="4">
      <t>シンブン</t>
    </rPh>
    <phoneticPr fontId="2"/>
  </si>
  <si>
    <t>朝日新聞(A)</t>
    <rPh sb="0" eb="2">
      <t>アサヒ</t>
    </rPh>
    <rPh sb="2" eb="4">
      <t>シンブン</t>
    </rPh>
    <phoneticPr fontId="2"/>
  </si>
  <si>
    <t>毎日新聞(M)</t>
    <rPh sb="0" eb="2">
      <t>マイニチ</t>
    </rPh>
    <rPh sb="2" eb="4">
      <t>シンブン</t>
    </rPh>
    <phoneticPr fontId="2"/>
  </si>
  <si>
    <t>読売新聞(Y)</t>
    <rPh sb="0" eb="2">
      <t>ヨミウリ</t>
    </rPh>
    <rPh sb="2" eb="4">
      <t>シンブン</t>
    </rPh>
    <phoneticPr fontId="2"/>
  </si>
  <si>
    <t>販売店名</t>
    <rPh sb="0" eb="3">
      <t>ハンバイテン</t>
    </rPh>
    <rPh sb="3" eb="4">
      <t>ナ</t>
    </rPh>
    <phoneticPr fontId="2"/>
  </si>
  <si>
    <t>部数</t>
    <rPh sb="0" eb="2">
      <t>ブスウ</t>
    </rPh>
    <phoneticPr fontId="2"/>
  </si>
  <si>
    <t>折込数</t>
    <rPh sb="0" eb="2">
      <t>オリコミ</t>
    </rPh>
    <rPh sb="2" eb="3">
      <t>カズ</t>
    </rPh>
    <phoneticPr fontId="2"/>
  </si>
  <si>
    <t>割合</t>
    <rPh sb="0" eb="2">
      <t>ワリアイ</t>
    </rPh>
    <phoneticPr fontId="2"/>
  </si>
  <si>
    <t>長崎市(南部地区)</t>
    <rPh sb="0" eb="2">
      <t>ナガサキ</t>
    </rPh>
    <rPh sb="2" eb="3">
      <t>シ</t>
    </rPh>
    <rPh sb="4" eb="5">
      <t>ミナミ</t>
    </rPh>
    <rPh sb="5" eb="6">
      <t>ブ</t>
    </rPh>
    <rPh sb="6" eb="8">
      <t>チク</t>
    </rPh>
    <phoneticPr fontId="2"/>
  </si>
  <si>
    <t>野母半島</t>
    <rPh sb="0" eb="2">
      <t>ノモ</t>
    </rPh>
    <rPh sb="2" eb="4">
      <t>ハントウ</t>
    </rPh>
    <phoneticPr fontId="2"/>
  </si>
  <si>
    <t>長崎市(北部地区)</t>
    <rPh sb="0" eb="2">
      <t>ナガサキ</t>
    </rPh>
    <rPh sb="2" eb="3">
      <t>シ</t>
    </rPh>
    <rPh sb="4" eb="5">
      <t>キタ</t>
    </rPh>
    <rPh sb="5" eb="6">
      <t>ブ</t>
    </rPh>
    <rPh sb="6" eb="8">
      <t>チク</t>
    </rPh>
    <phoneticPr fontId="2"/>
  </si>
  <si>
    <t>琴海</t>
    <rPh sb="0" eb="1">
      <t>コト</t>
    </rPh>
    <rPh sb="1" eb="2">
      <t>ウミ</t>
    </rPh>
    <phoneticPr fontId="2"/>
  </si>
  <si>
    <t>東長崎</t>
    <rPh sb="0" eb="1">
      <t>ヒガシ</t>
    </rPh>
    <rPh sb="1" eb="3">
      <t>ナガサキ</t>
    </rPh>
    <phoneticPr fontId="2"/>
  </si>
  <si>
    <t>矢上</t>
    <rPh sb="0" eb="1">
      <t>ヤ</t>
    </rPh>
    <rPh sb="1" eb="2">
      <t>ウエ</t>
    </rPh>
    <phoneticPr fontId="2"/>
  </si>
  <si>
    <t>日見</t>
    <rPh sb="0" eb="1">
      <t>ヒ</t>
    </rPh>
    <rPh sb="1" eb="2">
      <t>ミ</t>
    </rPh>
    <phoneticPr fontId="2"/>
  </si>
  <si>
    <t>合計</t>
    <rPh sb="0" eb="2">
      <t>ゴウケイ</t>
    </rPh>
    <phoneticPr fontId="2"/>
  </si>
  <si>
    <t>時津</t>
    <rPh sb="0" eb="2">
      <t>トキツ</t>
    </rPh>
    <phoneticPr fontId="2"/>
  </si>
  <si>
    <t>合計</t>
    <rPh sb="0" eb="1">
      <t>ゴウ</t>
    </rPh>
    <rPh sb="1" eb="2">
      <t>ケイ</t>
    </rPh>
    <phoneticPr fontId="2"/>
  </si>
  <si>
    <t>諌早市</t>
    <rPh sb="0" eb="1">
      <t>イサム</t>
    </rPh>
    <rPh sb="1" eb="2">
      <t>ハヤ</t>
    </rPh>
    <rPh sb="2" eb="3">
      <t>シ</t>
    </rPh>
    <phoneticPr fontId="2"/>
  </si>
  <si>
    <t>本諌早</t>
    <rPh sb="0" eb="1">
      <t>ホン</t>
    </rPh>
    <rPh sb="1" eb="3">
      <t>イサハヤ</t>
    </rPh>
    <phoneticPr fontId="2"/>
  </si>
  <si>
    <t>諫早東部</t>
    <rPh sb="0" eb="2">
      <t>イサハヤ</t>
    </rPh>
    <rPh sb="2" eb="4">
      <t>トウブ</t>
    </rPh>
    <phoneticPr fontId="2"/>
  </si>
  <si>
    <t>喜々津</t>
    <rPh sb="0" eb="3">
      <t>キキツ</t>
    </rPh>
    <phoneticPr fontId="2"/>
  </si>
  <si>
    <t>島原市</t>
    <rPh sb="0" eb="1">
      <t>シマ</t>
    </rPh>
    <rPh sb="1" eb="2">
      <t>ハラ</t>
    </rPh>
    <rPh sb="2" eb="3">
      <t>シ</t>
    </rPh>
    <phoneticPr fontId="2"/>
  </si>
  <si>
    <t>島原</t>
    <rPh sb="0" eb="2">
      <t>シマバラ</t>
    </rPh>
    <phoneticPr fontId="2"/>
  </si>
  <si>
    <t>島原北部</t>
    <rPh sb="0" eb="1">
      <t>シマ</t>
    </rPh>
    <rPh sb="1" eb="2">
      <t>ハラ</t>
    </rPh>
    <rPh sb="2" eb="4">
      <t>ホクブ</t>
    </rPh>
    <phoneticPr fontId="2"/>
  </si>
  <si>
    <t>島原</t>
    <rPh sb="0" eb="1">
      <t>シマ</t>
    </rPh>
    <rPh sb="1" eb="2">
      <t>ハラ</t>
    </rPh>
    <phoneticPr fontId="2"/>
  </si>
  <si>
    <t>島原外港</t>
    <rPh sb="0" eb="2">
      <t>シマバラ</t>
    </rPh>
    <rPh sb="2" eb="4">
      <t>ガイコウ</t>
    </rPh>
    <phoneticPr fontId="2"/>
  </si>
  <si>
    <t>島原南部</t>
    <rPh sb="0" eb="1">
      <t>シマ</t>
    </rPh>
    <rPh sb="1" eb="2">
      <t>ハラ</t>
    </rPh>
    <rPh sb="2" eb="4">
      <t>ナンブ</t>
    </rPh>
    <phoneticPr fontId="2"/>
  </si>
  <si>
    <t>雲仙市</t>
    <rPh sb="0" eb="1">
      <t>クモ</t>
    </rPh>
    <rPh sb="1" eb="2">
      <t>セン</t>
    </rPh>
    <rPh sb="2" eb="3">
      <t>シ</t>
    </rPh>
    <phoneticPr fontId="2"/>
  </si>
  <si>
    <t>南島原市</t>
    <rPh sb="0" eb="1">
      <t>ミナミ</t>
    </rPh>
    <rPh sb="1" eb="2">
      <t>シマ</t>
    </rPh>
    <rPh sb="2" eb="3">
      <t>ハラ</t>
    </rPh>
    <rPh sb="3" eb="4">
      <t>シ</t>
    </rPh>
    <phoneticPr fontId="2"/>
  </si>
  <si>
    <t>口ノ津</t>
    <rPh sb="0" eb="1">
      <t>クチ</t>
    </rPh>
    <rPh sb="2" eb="3">
      <t>ツ</t>
    </rPh>
    <phoneticPr fontId="2"/>
  </si>
  <si>
    <t>彼杵</t>
    <rPh sb="0" eb="2">
      <t>ソノギ</t>
    </rPh>
    <phoneticPr fontId="2"/>
  </si>
  <si>
    <t>川棚</t>
    <rPh sb="0" eb="2">
      <t>カワタナ</t>
    </rPh>
    <phoneticPr fontId="2"/>
  </si>
  <si>
    <t>波佐見</t>
    <rPh sb="0" eb="3">
      <t>ハサミ</t>
    </rPh>
    <phoneticPr fontId="2"/>
  </si>
  <si>
    <t>佐世保市①</t>
    <rPh sb="0" eb="1">
      <t>タスク</t>
    </rPh>
    <rPh sb="1" eb="2">
      <t>ヨ</t>
    </rPh>
    <rPh sb="2" eb="3">
      <t>タモツ</t>
    </rPh>
    <rPh sb="3" eb="4">
      <t>シ</t>
    </rPh>
    <phoneticPr fontId="2"/>
  </si>
  <si>
    <t>大久保</t>
    <rPh sb="0" eb="3">
      <t>オオクボ</t>
    </rPh>
    <phoneticPr fontId="2"/>
  </si>
  <si>
    <t>勝富</t>
    <rPh sb="0" eb="1">
      <t>カツ</t>
    </rPh>
    <rPh sb="1" eb="2">
      <t>トミ</t>
    </rPh>
    <phoneticPr fontId="2"/>
  </si>
  <si>
    <t>俵町</t>
    <rPh sb="0" eb="2">
      <t>タワラマチ</t>
    </rPh>
    <phoneticPr fontId="2"/>
  </si>
  <si>
    <t>春日</t>
    <rPh sb="0" eb="2">
      <t>カスガ</t>
    </rPh>
    <phoneticPr fontId="2"/>
  </si>
  <si>
    <t>大野</t>
    <rPh sb="0" eb="2">
      <t>オオノ</t>
    </rPh>
    <phoneticPr fontId="2"/>
  </si>
  <si>
    <t>相ノ浦</t>
    <rPh sb="0" eb="1">
      <t>アイ</t>
    </rPh>
    <rPh sb="2" eb="3">
      <t>ウラ</t>
    </rPh>
    <phoneticPr fontId="2"/>
  </si>
  <si>
    <t>平戸市</t>
    <rPh sb="0" eb="1">
      <t>ヒラ</t>
    </rPh>
    <rPh sb="1" eb="2">
      <t>ト</t>
    </rPh>
    <rPh sb="2" eb="3">
      <t>シ</t>
    </rPh>
    <phoneticPr fontId="2"/>
  </si>
  <si>
    <t>松浦市</t>
    <rPh sb="0" eb="3">
      <t>マツウラシ</t>
    </rPh>
    <phoneticPr fontId="2"/>
  </si>
  <si>
    <t>今福</t>
    <rPh sb="0" eb="2">
      <t>イマフク</t>
    </rPh>
    <phoneticPr fontId="2"/>
  </si>
  <si>
    <t>五島市</t>
    <rPh sb="0" eb="1">
      <t>５</t>
    </rPh>
    <rPh sb="1" eb="2">
      <t>シマ</t>
    </rPh>
    <rPh sb="2" eb="3">
      <t>シ</t>
    </rPh>
    <phoneticPr fontId="2"/>
  </si>
  <si>
    <t>長崎県市郡別一覧表</t>
    <rPh sb="0" eb="3">
      <t>ナガサキケン</t>
    </rPh>
    <rPh sb="3" eb="4">
      <t>シ</t>
    </rPh>
    <rPh sb="4" eb="5">
      <t>グン</t>
    </rPh>
    <rPh sb="5" eb="6">
      <t>ベツ</t>
    </rPh>
    <rPh sb="6" eb="8">
      <t>イチラン</t>
    </rPh>
    <rPh sb="8" eb="9">
      <t>ヒョウ</t>
    </rPh>
    <phoneticPr fontId="2"/>
  </si>
  <si>
    <t>地区＼新聞</t>
    <rPh sb="0" eb="2">
      <t>チク</t>
    </rPh>
    <rPh sb="3" eb="5">
      <t>シンブン</t>
    </rPh>
    <phoneticPr fontId="2"/>
  </si>
  <si>
    <t>朝日新聞</t>
    <rPh sb="0" eb="2">
      <t>アサヒ</t>
    </rPh>
    <rPh sb="2" eb="4">
      <t>シンブン</t>
    </rPh>
    <phoneticPr fontId="2"/>
  </si>
  <si>
    <t>毎日新聞</t>
    <rPh sb="0" eb="2">
      <t>マイニチ</t>
    </rPh>
    <rPh sb="2" eb="4">
      <t>シンブン</t>
    </rPh>
    <phoneticPr fontId="2"/>
  </si>
  <si>
    <t>読売新聞</t>
    <rPh sb="0" eb="2">
      <t>ヨミウリ</t>
    </rPh>
    <rPh sb="2" eb="4">
      <t>シンブン</t>
    </rPh>
    <phoneticPr fontId="2"/>
  </si>
  <si>
    <t>西日本新聞</t>
    <rPh sb="0" eb="3">
      <t>ニシニホン</t>
    </rPh>
    <rPh sb="3" eb="5">
      <t>シンブン</t>
    </rPh>
    <phoneticPr fontId="2"/>
  </si>
  <si>
    <t>諫早本社　分納可能地区</t>
    <rPh sb="0" eb="2">
      <t>イサハヤ</t>
    </rPh>
    <rPh sb="2" eb="4">
      <t>ホンシャ</t>
    </rPh>
    <rPh sb="5" eb="6">
      <t>ブン</t>
    </rPh>
    <rPh sb="6" eb="7">
      <t>ノウ</t>
    </rPh>
    <rPh sb="7" eb="9">
      <t>カノウ</t>
    </rPh>
    <rPh sb="9" eb="11">
      <t>チク</t>
    </rPh>
    <phoneticPr fontId="2"/>
  </si>
  <si>
    <t>長崎市</t>
    <rPh sb="0" eb="3">
      <t>ナガサキシ</t>
    </rPh>
    <phoneticPr fontId="2"/>
  </si>
  <si>
    <t>西彼杵郡</t>
    <rPh sb="0" eb="4">
      <t>ニシソノギグン</t>
    </rPh>
    <phoneticPr fontId="2"/>
  </si>
  <si>
    <t>(長与･時津)</t>
    <rPh sb="1" eb="3">
      <t>ナガヨ</t>
    </rPh>
    <rPh sb="4" eb="6">
      <t>トギツ</t>
    </rPh>
    <phoneticPr fontId="2"/>
  </si>
  <si>
    <t>西海市</t>
    <rPh sb="0" eb="2">
      <t>サイカイ</t>
    </rPh>
    <rPh sb="2" eb="3">
      <t>シ</t>
    </rPh>
    <phoneticPr fontId="2"/>
  </si>
  <si>
    <t>諫早市</t>
    <rPh sb="0" eb="3">
      <t>イサハヤシ</t>
    </rPh>
    <phoneticPr fontId="2"/>
  </si>
  <si>
    <t>島原市</t>
    <rPh sb="0" eb="3">
      <t>シマバラシ</t>
    </rPh>
    <phoneticPr fontId="2"/>
  </si>
  <si>
    <t>雲仙市</t>
    <rPh sb="0" eb="2">
      <t>ウンゼン</t>
    </rPh>
    <rPh sb="2" eb="3">
      <t>シ</t>
    </rPh>
    <phoneticPr fontId="2"/>
  </si>
  <si>
    <t>南島原市</t>
    <rPh sb="0" eb="1">
      <t>ミナミ</t>
    </rPh>
    <rPh sb="1" eb="4">
      <t>シマバラシ</t>
    </rPh>
    <phoneticPr fontId="2"/>
  </si>
  <si>
    <t>大村市</t>
    <rPh sb="0" eb="3">
      <t>オオムラシ</t>
    </rPh>
    <phoneticPr fontId="2"/>
  </si>
  <si>
    <t>佐世保市</t>
    <rPh sb="0" eb="4">
      <t>サセボシ</t>
    </rPh>
    <phoneticPr fontId="2"/>
  </si>
  <si>
    <t>※旧北松(鹿町・江迎町含む)</t>
    <rPh sb="1" eb="2">
      <t>キュウ</t>
    </rPh>
    <rPh sb="2" eb="3">
      <t>キタ</t>
    </rPh>
    <rPh sb="3" eb="4">
      <t>マツ</t>
    </rPh>
    <rPh sb="5" eb="7">
      <t>シカマチ</t>
    </rPh>
    <rPh sb="8" eb="10">
      <t>エムカエ</t>
    </rPh>
    <rPh sb="10" eb="11">
      <t>チョウ</t>
    </rPh>
    <rPh sb="11" eb="12">
      <t>フク</t>
    </rPh>
    <phoneticPr fontId="2"/>
  </si>
  <si>
    <t>東彼杵郡</t>
    <rPh sb="0" eb="4">
      <t>ヒガシソノギグン</t>
    </rPh>
    <phoneticPr fontId="2"/>
  </si>
  <si>
    <t>北松浦郡</t>
    <rPh sb="0" eb="4">
      <t>キタマツウラグン</t>
    </rPh>
    <phoneticPr fontId="2"/>
  </si>
  <si>
    <t>平戸市</t>
    <rPh sb="0" eb="3">
      <t>ヒラドシ</t>
    </rPh>
    <phoneticPr fontId="2"/>
  </si>
  <si>
    <t>五島市☆</t>
    <rPh sb="0" eb="2">
      <t>ゴトウシ</t>
    </rPh>
    <rPh sb="2" eb="3">
      <t>シ</t>
    </rPh>
    <phoneticPr fontId="2"/>
  </si>
  <si>
    <t>南松浦郡
新上五島町☆</t>
    <rPh sb="0" eb="4">
      <t>ミナミマツウラグン</t>
    </rPh>
    <rPh sb="5" eb="6">
      <t>シン</t>
    </rPh>
    <rPh sb="6" eb="9">
      <t>カミゴトウ</t>
    </rPh>
    <rPh sb="9" eb="10">
      <t>チョウ</t>
    </rPh>
    <phoneticPr fontId="2"/>
  </si>
  <si>
    <t>壱岐市☆</t>
    <rPh sb="0" eb="2">
      <t>イキ</t>
    </rPh>
    <rPh sb="2" eb="3">
      <t>シ</t>
    </rPh>
    <phoneticPr fontId="2"/>
  </si>
  <si>
    <t>対馬市☆</t>
    <rPh sb="0" eb="2">
      <t>ツシマ</t>
    </rPh>
    <rPh sb="2" eb="3">
      <t>シ</t>
    </rPh>
    <phoneticPr fontId="2"/>
  </si>
  <si>
    <t>☆離島地域</t>
    <rPh sb="1" eb="3">
      <t>リトウ</t>
    </rPh>
    <rPh sb="3" eb="5">
      <t>チイキ</t>
    </rPh>
    <phoneticPr fontId="2"/>
  </si>
  <si>
    <t>　※日本経済新聞は地域によっては折り込みが出来ませんのでまえもってお問い合わせ下さい。必ずしも販売店区域と行政区域とは一致しているとは限りません。</t>
    <rPh sb="2" eb="4">
      <t>ニホン</t>
    </rPh>
    <rPh sb="4" eb="6">
      <t>ケイザイ</t>
    </rPh>
    <rPh sb="6" eb="8">
      <t>シンブン</t>
    </rPh>
    <rPh sb="9" eb="11">
      <t>チイキ</t>
    </rPh>
    <rPh sb="16" eb="19">
      <t>オリコ</t>
    </rPh>
    <rPh sb="21" eb="23">
      <t>デキ</t>
    </rPh>
    <rPh sb="33" eb="37">
      <t>オトイア</t>
    </rPh>
    <rPh sb="39" eb="40">
      <t>クダ</t>
    </rPh>
    <rPh sb="43" eb="44">
      <t>カナラ</t>
    </rPh>
    <rPh sb="47" eb="50">
      <t>ハンバイテン</t>
    </rPh>
    <rPh sb="50" eb="52">
      <t>クイキ</t>
    </rPh>
    <rPh sb="53" eb="55">
      <t>ギョウセイ</t>
    </rPh>
    <rPh sb="55" eb="57">
      <t>クイキ</t>
    </rPh>
    <rPh sb="59" eb="61">
      <t>イッチ</t>
    </rPh>
    <rPh sb="67" eb="68">
      <t>カギ</t>
    </rPh>
    <phoneticPr fontId="2"/>
  </si>
  <si>
    <t>★この部数表は各紙発表部数に基づいて発行されております。</t>
    <rPh sb="3" eb="5">
      <t>ブスウ</t>
    </rPh>
    <rPh sb="5" eb="6">
      <t>ヒョウ</t>
    </rPh>
    <rPh sb="7" eb="9">
      <t>カクシ</t>
    </rPh>
    <rPh sb="9" eb="11">
      <t>ハッピョウ</t>
    </rPh>
    <rPh sb="11" eb="13">
      <t>ブスウ</t>
    </rPh>
    <rPh sb="14" eb="15">
      <t>モト</t>
    </rPh>
    <rPh sb="18" eb="20">
      <t>ハッコウ</t>
    </rPh>
    <phoneticPr fontId="2"/>
  </si>
  <si>
    <t>大村市</t>
    <rPh sb="0" eb="2">
      <t>オオムラ</t>
    </rPh>
    <rPh sb="2" eb="3">
      <t>シ</t>
    </rPh>
    <phoneticPr fontId="2"/>
  </si>
  <si>
    <t>大村東</t>
    <rPh sb="0" eb="2">
      <t>オオムラ</t>
    </rPh>
    <rPh sb="2" eb="3">
      <t>ヒガシ</t>
    </rPh>
    <phoneticPr fontId="2"/>
  </si>
  <si>
    <t>大村西部</t>
    <rPh sb="0" eb="2">
      <t>オオムラ</t>
    </rPh>
    <rPh sb="2" eb="4">
      <t>セイブ</t>
    </rPh>
    <phoneticPr fontId="2"/>
  </si>
  <si>
    <t>大村西</t>
    <rPh sb="0" eb="2">
      <t>オオムラ</t>
    </rPh>
    <rPh sb="2" eb="3">
      <t>ニシ</t>
    </rPh>
    <phoneticPr fontId="2"/>
  </si>
  <si>
    <t>竹松</t>
    <rPh sb="0" eb="2">
      <t>タケマツ</t>
    </rPh>
    <phoneticPr fontId="2"/>
  </si>
  <si>
    <t>・タイトル</t>
    <phoneticPr fontId="2"/>
  </si>
  <si>
    <t>・サイズ</t>
    <phoneticPr fontId="2"/>
  </si>
  <si>
    <t>相ノ浦皆瀬</t>
    <rPh sb="0" eb="3">
      <t>アイノウラ</t>
    </rPh>
    <rPh sb="3" eb="5">
      <t>カイゼ</t>
    </rPh>
    <phoneticPr fontId="2"/>
  </si>
  <si>
    <t>諫早本社　分納可能地区</t>
    <phoneticPr fontId="2"/>
  </si>
  <si>
    <t>南諫早</t>
    <rPh sb="0" eb="1">
      <t>ミナミ</t>
    </rPh>
    <rPh sb="1" eb="3">
      <t>イサハヤ</t>
    </rPh>
    <phoneticPr fontId="2"/>
  </si>
  <si>
    <t>吉井</t>
    <rPh sb="0" eb="1">
      <t>キチ</t>
    </rPh>
    <rPh sb="1" eb="2">
      <t>イ</t>
    </rPh>
    <phoneticPr fontId="2"/>
  </si>
  <si>
    <t>世知原</t>
    <rPh sb="0" eb="2">
      <t>セチ</t>
    </rPh>
    <rPh sb="2" eb="3">
      <t>ハラ</t>
    </rPh>
    <phoneticPr fontId="2"/>
  </si>
  <si>
    <t>小佐々</t>
    <rPh sb="0" eb="1">
      <t>コ</t>
    </rPh>
    <rPh sb="1" eb="3">
      <t>サザ</t>
    </rPh>
    <phoneticPr fontId="2"/>
  </si>
  <si>
    <t>江迎</t>
    <rPh sb="0" eb="2">
      <t>エムカエ</t>
    </rPh>
    <phoneticPr fontId="2"/>
  </si>
  <si>
    <t>佐々</t>
    <rPh sb="0" eb="2">
      <t>サザ</t>
    </rPh>
    <phoneticPr fontId="2"/>
  </si>
  <si>
    <t>田平</t>
    <rPh sb="0" eb="1">
      <t>タ</t>
    </rPh>
    <rPh sb="1" eb="2">
      <t>ヒラ</t>
    </rPh>
    <phoneticPr fontId="2"/>
  </si>
  <si>
    <t>御厨</t>
    <rPh sb="0" eb="1">
      <t>ミ</t>
    </rPh>
    <rPh sb="1" eb="2">
      <t>チュウボウ</t>
    </rPh>
    <phoneticPr fontId="2"/>
  </si>
  <si>
    <t>　※各新聞系列の販売店の中には複数の新聞取扱い店も含まれています。(媒体指定はできかねます。ご了承下さい）</t>
    <rPh sb="2" eb="3">
      <t>カク</t>
    </rPh>
    <rPh sb="3" eb="5">
      <t>シンブン</t>
    </rPh>
    <rPh sb="5" eb="7">
      <t>ケイレツ</t>
    </rPh>
    <rPh sb="8" eb="11">
      <t>ハンバイテン</t>
    </rPh>
    <rPh sb="12" eb="13">
      <t>ナカ</t>
    </rPh>
    <rPh sb="15" eb="17">
      <t>フクスウ</t>
    </rPh>
    <rPh sb="18" eb="20">
      <t>シンブン</t>
    </rPh>
    <rPh sb="20" eb="22">
      <t>トリアツカ</t>
    </rPh>
    <rPh sb="23" eb="24">
      <t>テン</t>
    </rPh>
    <rPh sb="25" eb="26">
      <t>フク</t>
    </rPh>
    <rPh sb="34" eb="36">
      <t>バイタイ</t>
    </rPh>
    <rPh sb="36" eb="38">
      <t>シテイ</t>
    </rPh>
    <rPh sb="47" eb="50">
      <t>リョウショウクダ</t>
    </rPh>
    <phoneticPr fontId="2"/>
  </si>
  <si>
    <t>松浦</t>
    <rPh sb="0" eb="2">
      <t>マツウラ</t>
    </rPh>
    <phoneticPr fontId="2"/>
  </si>
  <si>
    <t>西日本新聞(N)</t>
    <rPh sb="0" eb="1">
      <t>ニシ</t>
    </rPh>
    <rPh sb="1" eb="3">
      <t>ニホン</t>
    </rPh>
    <rPh sb="3" eb="5">
      <t>シンブン</t>
    </rPh>
    <phoneticPr fontId="2"/>
  </si>
  <si>
    <t xml:space="preserve">西有家　 </t>
    <rPh sb="0" eb="1">
      <t>ニシ</t>
    </rPh>
    <rPh sb="1" eb="2">
      <t>ア</t>
    </rPh>
    <rPh sb="2" eb="3">
      <t>イエ</t>
    </rPh>
    <phoneticPr fontId="2"/>
  </si>
  <si>
    <t>東部</t>
    <rPh sb="0" eb="2">
      <t>トウブ</t>
    </rPh>
    <phoneticPr fontId="3"/>
  </si>
  <si>
    <t>中央</t>
    <rPh sb="0" eb="2">
      <t>チュウオウ</t>
    </rPh>
    <phoneticPr fontId="3"/>
  </si>
  <si>
    <t>日野</t>
    <rPh sb="0" eb="2">
      <t>ヒノ</t>
    </rPh>
    <phoneticPr fontId="3"/>
  </si>
  <si>
    <t>山ノ田</t>
    <rPh sb="0" eb="1">
      <t>ヤマ</t>
    </rPh>
    <rPh sb="2" eb="3">
      <t>タ</t>
    </rPh>
    <phoneticPr fontId="3"/>
  </si>
  <si>
    <t>大野</t>
    <rPh sb="0" eb="2">
      <t>オオノ</t>
    </rPh>
    <phoneticPr fontId="3"/>
  </si>
  <si>
    <t>◆黒島</t>
    <rPh sb="1" eb="3">
      <t>クロシマ</t>
    </rPh>
    <phoneticPr fontId="2"/>
  </si>
  <si>
    <t>外海</t>
    <rPh sb="0" eb="2">
      <t>ソトメ</t>
    </rPh>
    <phoneticPr fontId="2"/>
  </si>
  <si>
    <t>稲佐･小江原</t>
    <rPh sb="0" eb="1">
      <t>イナ</t>
    </rPh>
    <rPh sb="1" eb="2">
      <t>サ</t>
    </rPh>
    <rPh sb="3" eb="6">
      <t>コエバル</t>
    </rPh>
    <phoneticPr fontId="3"/>
  </si>
  <si>
    <t>城山</t>
    <rPh sb="0" eb="1">
      <t>シロ</t>
    </rPh>
    <rPh sb="1" eb="2">
      <t>ヤマ</t>
    </rPh>
    <phoneticPr fontId="3"/>
  </si>
  <si>
    <t>西町</t>
    <rPh sb="0" eb="2">
      <t>ニシマチ</t>
    </rPh>
    <phoneticPr fontId="3"/>
  </si>
  <si>
    <t>総合計</t>
    <rPh sb="0" eb="3">
      <t>ソウゴウケイ</t>
    </rPh>
    <phoneticPr fontId="2"/>
  </si>
  <si>
    <t>朝日新聞</t>
    <rPh sb="0" eb="4">
      <t>アサヒシンブン</t>
    </rPh>
    <phoneticPr fontId="2"/>
  </si>
  <si>
    <t>毎日新聞</t>
    <rPh sb="0" eb="4">
      <t>マイニチシンブン</t>
    </rPh>
    <phoneticPr fontId="2"/>
  </si>
  <si>
    <t>西日本新聞</t>
    <rPh sb="0" eb="5">
      <t>ニシニホンシンブン</t>
    </rPh>
    <phoneticPr fontId="2"/>
  </si>
  <si>
    <t>担当者</t>
    <rPh sb="0" eb="3">
      <t>タントウシャ</t>
    </rPh>
    <phoneticPr fontId="2"/>
  </si>
  <si>
    <t>西彼杵郡</t>
    <phoneticPr fontId="2"/>
  </si>
  <si>
    <t>西海市</t>
    <rPh sb="0" eb="3">
      <t>サイカイシ</t>
    </rPh>
    <phoneticPr fontId="2"/>
  </si>
  <si>
    <t>佐世保市②</t>
    <rPh sb="0" eb="4">
      <t>サセボシ</t>
    </rPh>
    <phoneticPr fontId="2"/>
  </si>
  <si>
    <t>北</t>
    <rPh sb="0" eb="1">
      <t>キタ</t>
    </rPh>
    <phoneticPr fontId="2"/>
  </si>
  <si>
    <t>松</t>
    <rPh sb="0" eb="1">
      <t>マツ</t>
    </rPh>
    <phoneticPr fontId="2"/>
  </si>
  <si>
    <t>南松浦郡新</t>
    <rPh sb="0" eb="4">
      <t>ミナミマツウラグン</t>
    </rPh>
    <rPh sb="4" eb="5">
      <t>シン</t>
    </rPh>
    <phoneticPr fontId="2"/>
  </si>
  <si>
    <t>壱</t>
    <rPh sb="0" eb="1">
      <t>イチ</t>
    </rPh>
    <phoneticPr fontId="2"/>
  </si>
  <si>
    <t>岐</t>
    <rPh sb="0" eb="1">
      <t>チマタ</t>
    </rPh>
    <phoneticPr fontId="2"/>
  </si>
  <si>
    <t>対</t>
    <rPh sb="0" eb="1">
      <t>タイ</t>
    </rPh>
    <phoneticPr fontId="2"/>
  </si>
  <si>
    <t>馬</t>
    <rPh sb="0" eb="1">
      <t>ウマ</t>
    </rPh>
    <phoneticPr fontId="2"/>
  </si>
  <si>
    <t>市</t>
    <rPh sb="0" eb="1">
      <t>シ</t>
    </rPh>
    <phoneticPr fontId="2"/>
  </si>
  <si>
    <t>・請求先</t>
    <rPh sb="1" eb="3">
      <t>セイキュウ</t>
    </rPh>
    <rPh sb="3" eb="4">
      <t>サキ</t>
    </rPh>
    <phoneticPr fontId="2"/>
  </si>
  <si>
    <t>分納(諫早/佐世保)</t>
    <rPh sb="0" eb="2">
      <t>ブンノウ</t>
    </rPh>
    <rPh sb="3" eb="5">
      <t>イサハヤ</t>
    </rPh>
    <rPh sb="6" eb="9">
      <t>サセボ</t>
    </rPh>
    <phoneticPr fontId="2"/>
  </si>
  <si>
    <t>東彼杵郡</t>
    <rPh sb="0" eb="4">
      <t>ヒガシソノギグン</t>
    </rPh>
    <phoneticPr fontId="2"/>
  </si>
  <si>
    <t>俵町･稲荷</t>
    <rPh sb="0" eb="2">
      <t>タワラマチ</t>
    </rPh>
    <rPh sb="3" eb="5">
      <t>イナリ</t>
    </rPh>
    <phoneticPr fontId="2"/>
  </si>
  <si>
    <t>(PS)新大工</t>
    <rPh sb="4" eb="5">
      <t>シン</t>
    </rPh>
    <rPh sb="5" eb="7">
      <t>ダイク</t>
    </rPh>
    <phoneticPr fontId="5"/>
  </si>
  <si>
    <t>(PS)西山片淵</t>
    <rPh sb="4" eb="6">
      <t>ニシヤマ</t>
    </rPh>
    <rPh sb="6" eb="8">
      <t>カタフチ</t>
    </rPh>
    <phoneticPr fontId="5"/>
  </si>
  <si>
    <t>(PS)桜馬場</t>
    <rPh sb="4" eb="5">
      <t>サクラ</t>
    </rPh>
    <rPh sb="5" eb="7">
      <t>ババ</t>
    </rPh>
    <phoneticPr fontId="5"/>
  </si>
  <si>
    <t>(PS)立山桜町</t>
    <rPh sb="4" eb="6">
      <t>タテヤマ</t>
    </rPh>
    <rPh sb="6" eb="8">
      <t>サクラマチ</t>
    </rPh>
    <phoneticPr fontId="5"/>
  </si>
  <si>
    <t>(PS)駅前</t>
    <rPh sb="4" eb="6">
      <t>エキマエ</t>
    </rPh>
    <phoneticPr fontId="5"/>
  </si>
  <si>
    <t>(PS)宝町天神</t>
    <rPh sb="4" eb="6">
      <t>タカラマチ</t>
    </rPh>
    <rPh sb="6" eb="8">
      <t>テンジン</t>
    </rPh>
    <phoneticPr fontId="5"/>
  </si>
  <si>
    <t>(PS)本河内</t>
    <rPh sb="4" eb="5">
      <t>ホン</t>
    </rPh>
    <rPh sb="5" eb="7">
      <t>カワチ</t>
    </rPh>
    <phoneticPr fontId="5"/>
  </si>
  <si>
    <t>(PS)南が丘</t>
    <rPh sb="4" eb="5">
      <t>ミナミ</t>
    </rPh>
    <rPh sb="6" eb="7">
      <t>オカ</t>
    </rPh>
    <phoneticPr fontId="5"/>
  </si>
  <si>
    <t>(PS)小島</t>
    <rPh sb="4" eb="6">
      <t>コジマ</t>
    </rPh>
    <phoneticPr fontId="5"/>
  </si>
  <si>
    <t>(PS)田上</t>
    <rPh sb="4" eb="6">
      <t>タガミ</t>
    </rPh>
    <phoneticPr fontId="5"/>
  </si>
  <si>
    <t>(PS)八幡･浜町</t>
  </si>
  <si>
    <t>(PS)大浦</t>
    <rPh sb="4" eb="6">
      <t>オオウラ</t>
    </rPh>
    <phoneticPr fontId="5"/>
  </si>
  <si>
    <t>(PS)戸町</t>
    <rPh sb="4" eb="6">
      <t>トマチ</t>
    </rPh>
    <phoneticPr fontId="4"/>
  </si>
  <si>
    <t>(PS)小榊</t>
    <rPh sb="4" eb="5">
      <t>コ</t>
    </rPh>
    <rPh sb="5" eb="6">
      <t>サカキ</t>
    </rPh>
    <phoneticPr fontId="5"/>
  </si>
  <si>
    <t>(PS)福田東部</t>
    <rPh sb="4" eb="6">
      <t>フクダ</t>
    </rPh>
    <rPh sb="6" eb="8">
      <t>トウブ</t>
    </rPh>
    <phoneticPr fontId="5"/>
  </si>
  <si>
    <t>(PS)旭町</t>
    <rPh sb="4" eb="5">
      <t>アサヒ</t>
    </rPh>
    <rPh sb="5" eb="6">
      <t>マチ</t>
    </rPh>
    <phoneticPr fontId="5"/>
  </si>
  <si>
    <t>(PS)城栄</t>
    <rPh sb="4" eb="5">
      <t>シロ</t>
    </rPh>
    <rPh sb="5" eb="6">
      <t>エイ</t>
    </rPh>
    <phoneticPr fontId="5"/>
  </si>
  <si>
    <t>(PS)大手</t>
    <rPh sb="4" eb="5">
      <t>オオ</t>
    </rPh>
    <rPh sb="5" eb="6">
      <t>テ</t>
    </rPh>
    <phoneticPr fontId="14"/>
  </si>
  <si>
    <t>(PS)川平</t>
    <rPh sb="4" eb="5">
      <t>カワ</t>
    </rPh>
    <rPh sb="5" eb="6">
      <t>ヒラ</t>
    </rPh>
    <phoneticPr fontId="5"/>
  </si>
  <si>
    <t>(PS)住吉</t>
    <rPh sb="4" eb="5">
      <t>ス</t>
    </rPh>
    <rPh sb="5" eb="6">
      <t>キチ</t>
    </rPh>
    <phoneticPr fontId="13"/>
  </si>
  <si>
    <t>(PS)道の尾・滑石</t>
    <rPh sb="4" eb="5">
      <t>ミチ</t>
    </rPh>
    <rPh sb="6" eb="7">
      <t>オ</t>
    </rPh>
    <rPh sb="8" eb="9">
      <t>ナメ</t>
    </rPh>
    <rPh sb="9" eb="10">
      <t>イシ</t>
    </rPh>
    <phoneticPr fontId="5"/>
  </si>
  <si>
    <t>(PS)滑石西部</t>
    <rPh sb="4" eb="5">
      <t>ナメ</t>
    </rPh>
    <rPh sb="5" eb="6">
      <t>イシ</t>
    </rPh>
    <rPh sb="6" eb="7">
      <t>ニシ</t>
    </rPh>
    <rPh sb="7" eb="8">
      <t>ブ</t>
    </rPh>
    <phoneticPr fontId="5"/>
  </si>
  <si>
    <t>(PS)式見</t>
    <rPh sb="4" eb="5">
      <t>シキ</t>
    </rPh>
    <rPh sb="5" eb="6">
      <t>ミ</t>
    </rPh>
    <phoneticPr fontId="5"/>
  </si>
  <si>
    <t>(PS)福田西部</t>
    <rPh sb="4" eb="6">
      <t>フクダ</t>
    </rPh>
    <rPh sb="6" eb="8">
      <t>セイブ</t>
    </rPh>
    <phoneticPr fontId="5"/>
  </si>
  <si>
    <t>(PS)村松</t>
    <rPh sb="4" eb="6">
      <t>ムラマツ</t>
    </rPh>
    <phoneticPr fontId="5"/>
  </si>
  <si>
    <t>(PS)矢上南</t>
    <rPh sb="4" eb="6">
      <t>ヤガミ</t>
    </rPh>
    <rPh sb="6" eb="7">
      <t>ミナミ</t>
    </rPh>
    <phoneticPr fontId="4"/>
  </si>
  <si>
    <t>(PS)矢上</t>
    <rPh sb="4" eb="5">
      <t>ヤ</t>
    </rPh>
    <rPh sb="5" eb="6">
      <t>ウエ</t>
    </rPh>
    <phoneticPr fontId="4"/>
  </si>
  <si>
    <t>(PS)東長崎</t>
    <rPh sb="4" eb="5">
      <t>ヒガシ</t>
    </rPh>
    <rPh sb="5" eb="7">
      <t>ナガサキ</t>
    </rPh>
    <phoneticPr fontId="4"/>
  </si>
  <si>
    <t>(PS)古賀･つつじヶ丘団地</t>
    <rPh sb="4" eb="6">
      <t>コガ</t>
    </rPh>
    <rPh sb="11" eb="14">
      <t>オカダンチ</t>
    </rPh>
    <phoneticPr fontId="4"/>
  </si>
  <si>
    <t>(PS)長与高田</t>
    <rPh sb="4" eb="6">
      <t>ナガヨ</t>
    </rPh>
    <rPh sb="6" eb="8">
      <t>コウダ</t>
    </rPh>
    <phoneticPr fontId="4"/>
  </si>
  <si>
    <t>(PS)長与南</t>
    <rPh sb="4" eb="6">
      <t>ナガヨ</t>
    </rPh>
    <rPh sb="6" eb="7">
      <t>ミナミ</t>
    </rPh>
    <phoneticPr fontId="4"/>
  </si>
  <si>
    <t>(PS)時津</t>
    <rPh sb="4" eb="6">
      <t>トキツ</t>
    </rPh>
    <phoneticPr fontId="4"/>
  </si>
  <si>
    <t>(PS)時津中央</t>
    <rPh sb="4" eb="6">
      <t>トキツ</t>
    </rPh>
    <rPh sb="6" eb="8">
      <t>チュウオウ</t>
    </rPh>
    <phoneticPr fontId="4"/>
  </si>
  <si>
    <t>Nポス</t>
    <phoneticPr fontId="2"/>
  </si>
  <si>
    <t>日野K</t>
    <rPh sb="0" eb="2">
      <t>ヒノ</t>
    </rPh>
    <phoneticPr fontId="2"/>
  </si>
  <si>
    <r>
      <t>新大工</t>
    </r>
    <r>
      <rPr>
        <sz val="16"/>
        <color rgb="FF000000"/>
        <rFont val="BIZ UDゴシック"/>
        <family val="3"/>
        <charset val="128"/>
      </rPr>
      <t>AMNK</t>
    </r>
    <rPh sb="0" eb="1">
      <t>シン</t>
    </rPh>
    <rPh sb="1" eb="3">
      <t>ダイク</t>
    </rPh>
    <phoneticPr fontId="3"/>
  </si>
  <si>
    <r>
      <t>西山片淵</t>
    </r>
    <r>
      <rPr>
        <sz val="16"/>
        <color rgb="FF000000"/>
        <rFont val="BIZ UDゴシック"/>
        <family val="3"/>
        <charset val="128"/>
      </rPr>
      <t>AMNSK</t>
    </r>
    <rPh sb="0" eb="2">
      <t>ニシヤマ</t>
    </rPh>
    <rPh sb="2" eb="4">
      <t>カタフチ</t>
    </rPh>
    <phoneticPr fontId="3"/>
  </si>
  <si>
    <r>
      <t>桜馬場</t>
    </r>
    <r>
      <rPr>
        <sz val="16"/>
        <color rgb="FF000000"/>
        <rFont val="BIZ UDゴシック"/>
        <family val="3"/>
        <charset val="128"/>
      </rPr>
      <t>AMNK</t>
    </r>
    <rPh sb="0" eb="1">
      <t>サクラ</t>
    </rPh>
    <rPh sb="1" eb="3">
      <t>ババ</t>
    </rPh>
    <phoneticPr fontId="3"/>
  </si>
  <si>
    <r>
      <t>立山桜町</t>
    </r>
    <r>
      <rPr>
        <sz val="16"/>
        <color rgb="FF000000"/>
        <rFont val="BIZ UDゴシック"/>
        <family val="3"/>
        <charset val="128"/>
      </rPr>
      <t>AMN</t>
    </r>
    <rPh sb="0" eb="2">
      <t>タテヤマ</t>
    </rPh>
    <rPh sb="2" eb="4">
      <t>サクラマチ</t>
    </rPh>
    <phoneticPr fontId="3"/>
  </si>
  <si>
    <r>
      <t>駅前</t>
    </r>
    <r>
      <rPr>
        <sz val="16"/>
        <color rgb="FF000000"/>
        <rFont val="BIZ UDゴシック"/>
        <family val="3"/>
        <charset val="128"/>
      </rPr>
      <t>AN</t>
    </r>
    <rPh sb="0" eb="2">
      <t>エキマエ</t>
    </rPh>
    <phoneticPr fontId="3"/>
  </si>
  <si>
    <r>
      <t>本河内</t>
    </r>
    <r>
      <rPr>
        <sz val="16"/>
        <color rgb="FF000000"/>
        <rFont val="BIZ UDゴシック"/>
        <family val="3"/>
        <charset val="128"/>
      </rPr>
      <t>AMNK</t>
    </r>
    <rPh sb="0" eb="1">
      <t>ホン</t>
    </rPh>
    <rPh sb="1" eb="3">
      <t>カワチ</t>
    </rPh>
    <phoneticPr fontId="3"/>
  </si>
  <si>
    <r>
      <t>(PS)</t>
    </r>
    <r>
      <rPr>
        <sz val="20"/>
        <color rgb="FFFF0000"/>
        <rFont val="BIZ UDゴシック"/>
        <family val="3"/>
        <charset val="128"/>
      </rPr>
      <t>★</t>
    </r>
    <r>
      <rPr>
        <sz val="20"/>
        <rFont val="BIZ UDゴシック"/>
        <family val="3"/>
        <charset val="128"/>
      </rPr>
      <t>高島</t>
    </r>
    <rPh sb="5" eb="7">
      <t>タカシマ</t>
    </rPh>
    <phoneticPr fontId="5"/>
  </si>
  <si>
    <r>
      <rPr>
        <sz val="20"/>
        <color indexed="10"/>
        <rFont val="BIZ UDゴシック"/>
        <family val="3"/>
        <charset val="128"/>
      </rPr>
      <t>★</t>
    </r>
    <r>
      <rPr>
        <sz val="20"/>
        <color indexed="8"/>
        <rFont val="BIZ UDゴシック"/>
        <family val="3"/>
        <charset val="128"/>
      </rPr>
      <t>松島</t>
    </r>
    <rPh sb="1" eb="3">
      <t>マツシマ</t>
    </rPh>
    <phoneticPr fontId="2"/>
  </si>
  <si>
    <r>
      <rPr>
        <sz val="20"/>
        <color indexed="10"/>
        <rFont val="BIZ UDゴシック"/>
        <family val="3"/>
        <charset val="128"/>
      </rPr>
      <t>★</t>
    </r>
    <r>
      <rPr>
        <sz val="20"/>
        <color indexed="8"/>
        <rFont val="BIZ UDゴシック"/>
        <family val="3"/>
        <charset val="128"/>
      </rPr>
      <t>宇久</t>
    </r>
    <r>
      <rPr>
        <sz val="20"/>
        <color rgb="FF000000"/>
        <rFont val="BIZ UDゴシック"/>
        <family val="3"/>
        <charset val="128"/>
      </rPr>
      <t>Y</t>
    </r>
    <rPh sb="1" eb="3">
      <t>ウク</t>
    </rPh>
    <phoneticPr fontId="2"/>
  </si>
  <si>
    <r>
      <rPr>
        <sz val="20"/>
        <color indexed="10"/>
        <rFont val="BIZ UDゴシック"/>
        <family val="3"/>
        <charset val="128"/>
      </rPr>
      <t>★</t>
    </r>
    <r>
      <rPr>
        <sz val="20"/>
        <rFont val="BIZ UDゴシック"/>
        <family val="3"/>
        <charset val="128"/>
      </rPr>
      <t>青島</t>
    </r>
    <rPh sb="1" eb="3">
      <t>アオシマ</t>
    </rPh>
    <phoneticPr fontId="3"/>
  </si>
  <si>
    <r>
      <rPr>
        <sz val="20"/>
        <color indexed="10"/>
        <rFont val="BIZ UDゴシック"/>
        <family val="3"/>
        <charset val="128"/>
      </rPr>
      <t>★</t>
    </r>
    <r>
      <rPr>
        <sz val="20"/>
        <color indexed="8"/>
        <rFont val="BIZ UDゴシック"/>
        <family val="3"/>
        <charset val="128"/>
      </rPr>
      <t>壱岐</t>
    </r>
    <rPh sb="1" eb="3">
      <t>イキ</t>
    </rPh>
    <phoneticPr fontId="2"/>
  </si>
  <si>
    <r>
      <rPr>
        <sz val="20"/>
        <color indexed="10"/>
        <rFont val="BIZ UDゴシック"/>
        <family val="3"/>
        <charset val="128"/>
      </rPr>
      <t>★</t>
    </r>
    <r>
      <rPr>
        <sz val="20"/>
        <color indexed="8"/>
        <rFont val="BIZ UDゴシック"/>
        <family val="3"/>
        <charset val="128"/>
      </rPr>
      <t>福江</t>
    </r>
    <rPh sb="1" eb="3">
      <t>フクエ</t>
    </rPh>
    <phoneticPr fontId="2"/>
  </si>
  <si>
    <r>
      <t>西海</t>
    </r>
    <r>
      <rPr>
        <sz val="16"/>
        <color rgb="FF000000"/>
        <rFont val="BIZ UDゴシック"/>
        <family val="3"/>
        <charset val="128"/>
      </rPr>
      <t>K</t>
    </r>
    <rPh sb="0" eb="2">
      <t>サイカイ</t>
    </rPh>
    <phoneticPr fontId="2"/>
  </si>
  <si>
    <r>
      <rPr>
        <sz val="20"/>
        <color indexed="10"/>
        <rFont val="BIZ UDゴシック"/>
        <family val="3"/>
        <charset val="128"/>
      </rPr>
      <t>★</t>
    </r>
    <r>
      <rPr>
        <sz val="20"/>
        <color indexed="8"/>
        <rFont val="BIZ UDゴシック"/>
        <family val="3"/>
        <charset val="128"/>
      </rPr>
      <t>厳原</t>
    </r>
    <r>
      <rPr>
        <sz val="16"/>
        <color rgb="FF000000"/>
        <rFont val="BIZ UDゴシック"/>
        <family val="3"/>
        <charset val="128"/>
      </rPr>
      <t>AMYNSK</t>
    </r>
    <rPh sb="1" eb="3">
      <t>イズハラ</t>
    </rPh>
    <phoneticPr fontId="2"/>
  </si>
  <si>
    <r>
      <rPr>
        <sz val="20"/>
        <color indexed="10"/>
        <rFont val="BIZ UDゴシック"/>
        <family val="3"/>
        <charset val="128"/>
      </rPr>
      <t>★</t>
    </r>
    <r>
      <rPr>
        <sz val="20"/>
        <color indexed="8"/>
        <rFont val="BIZ UDゴシック"/>
        <family val="3"/>
        <charset val="128"/>
      </rPr>
      <t>北魚目</t>
    </r>
    <r>
      <rPr>
        <sz val="16"/>
        <color rgb="FF000000"/>
        <rFont val="BIZ UDゴシック"/>
        <family val="3"/>
        <charset val="128"/>
      </rPr>
      <t>AMN</t>
    </r>
    <rPh sb="1" eb="2">
      <t>キタ</t>
    </rPh>
    <rPh sb="2" eb="3">
      <t>ウオ</t>
    </rPh>
    <rPh sb="3" eb="4">
      <t>メ</t>
    </rPh>
    <phoneticPr fontId="2"/>
  </si>
  <si>
    <r>
      <rPr>
        <sz val="20"/>
        <color indexed="10"/>
        <rFont val="BIZ UDゴシック"/>
        <family val="3"/>
        <charset val="128"/>
      </rPr>
      <t>★</t>
    </r>
    <r>
      <rPr>
        <sz val="20"/>
        <color indexed="8"/>
        <rFont val="BIZ UDゴシック"/>
        <family val="3"/>
        <charset val="128"/>
      </rPr>
      <t>魚目</t>
    </r>
    <r>
      <rPr>
        <sz val="16"/>
        <color rgb="FF000000"/>
        <rFont val="BIZ UDゴシック"/>
        <family val="3"/>
        <charset val="128"/>
      </rPr>
      <t>AMYNK</t>
    </r>
    <rPh sb="1" eb="3">
      <t>ウオノメ</t>
    </rPh>
    <phoneticPr fontId="2"/>
  </si>
  <si>
    <r>
      <rPr>
        <sz val="20"/>
        <color indexed="10"/>
        <rFont val="BIZ UDゴシック"/>
        <family val="3"/>
        <charset val="128"/>
      </rPr>
      <t>★</t>
    </r>
    <r>
      <rPr>
        <sz val="20"/>
        <color indexed="8"/>
        <rFont val="BIZ UDゴシック"/>
        <family val="3"/>
        <charset val="128"/>
      </rPr>
      <t>青方</t>
    </r>
    <r>
      <rPr>
        <sz val="16"/>
        <color rgb="FF000000"/>
        <rFont val="BIZ UDゴシック"/>
        <family val="3"/>
        <charset val="128"/>
      </rPr>
      <t>AMYNK</t>
    </r>
    <rPh sb="1" eb="2">
      <t>アオ</t>
    </rPh>
    <rPh sb="2" eb="3">
      <t>カタ</t>
    </rPh>
    <phoneticPr fontId="3"/>
  </si>
  <si>
    <r>
      <t>八幡･浜町</t>
    </r>
    <r>
      <rPr>
        <sz val="16"/>
        <color rgb="FF000000"/>
        <rFont val="BIZ UDゴシック"/>
        <family val="3"/>
        <charset val="128"/>
      </rPr>
      <t>AMNSK</t>
    </r>
    <phoneticPr fontId="2"/>
  </si>
  <si>
    <r>
      <t>大浦</t>
    </r>
    <r>
      <rPr>
        <sz val="16"/>
        <color rgb="FF000000"/>
        <rFont val="BIZ UDゴシック"/>
        <family val="3"/>
        <charset val="128"/>
      </rPr>
      <t>ANSK</t>
    </r>
    <rPh sb="0" eb="2">
      <t>オオウラ</t>
    </rPh>
    <phoneticPr fontId="3"/>
  </si>
  <si>
    <r>
      <t>戸町(出雲含む)</t>
    </r>
    <r>
      <rPr>
        <sz val="16"/>
        <color rgb="FF000000"/>
        <rFont val="BIZ UDゴシック"/>
        <family val="3"/>
        <charset val="128"/>
      </rPr>
      <t>MK</t>
    </r>
    <rPh sb="0" eb="2">
      <t>トマチ</t>
    </rPh>
    <rPh sb="3" eb="5">
      <t>イズモ</t>
    </rPh>
    <rPh sb="5" eb="6">
      <t>フク</t>
    </rPh>
    <phoneticPr fontId="2"/>
  </si>
  <si>
    <r>
      <t>深堀</t>
    </r>
    <r>
      <rPr>
        <sz val="16"/>
        <color rgb="FF000000"/>
        <rFont val="BIZ UDゴシック"/>
        <family val="3"/>
        <charset val="128"/>
      </rPr>
      <t>M</t>
    </r>
    <rPh sb="0" eb="2">
      <t>フカホリ</t>
    </rPh>
    <phoneticPr fontId="2"/>
  </si>
  <si>
    <r>
      <t>平山</t>
    </r>
    <r>
      <rPr>
        <sz val="16"/>
        <color rgb="FF000000"/>
        <rFont val="BIZ UDゴシック"/>
        <family val="3"/>
        <charset val="128"/>
      </rPr>
      <t>M</t>
    </r>
    <rPh sb="0" eb="2">
      <t>ヒラヤマ</t>
    </rPh>
    <phoneticPr fontId="2"/>
  </si>
  <si>
    <r>
      <t>日吉</t>
    </r>
    <r>
      <rPr>
        <sz val="16"/>
        <color rgb="FF000000"/>
        <rFont val="BIZ UDゴシック"/>
        <family val="3"/>
        <charset val="128"/>
      </rPr>
      <t>AMN</t>
    </r>
    <rPh sb="0" eb="2">
      <t>ヒヨシ</t>
    </rPh>
    <phoneticPr fontId="2"/>
  </si>
  <si>
    <r>
      <t>香焼</t>
    </r>
    <r>
      <rPr>
        <sz val="16"/>
        <color rgb="FF000000"/>
        <rFont val="BIZ UDゴシック"/>
        <family val="3"/>
        <charset val="128"/>
      </rPr>
      <t>AMNK</t>
    </r>
    <rPh sb="0" eb="1">
      <t>カオ</t>
    </rPh>
    <rPh sb="1" eb="2">
      <t>ヤ</t>
    </rPh>
    <phoneticPr fontId="3"/>
  </si>
  <si>
    <r>
      <t>蚊焼</t>
    </r>
    <r>
      <rPr>
        <sz val="16"/>
        <color rgb="FF000000"/>
        <rFont val="BIZ UDゴシック"/>
        <family val="3"/>
        <charset val="128"/>
      </rPr>
      <t>AMNK</t>
    </r>
    <rPh sb="0" eb="1">
      <t>カ</t>
    </rPh>
    <rPh sb="1" eb="2">
      <t>ヤキ</t>
    </rPh>
    <phoneticPr fontId="3"/>
  </si>
  <si>
    <r>
      <rPr>
        <sz val="20"/>
        <color rgb="FFFF0000"/>
        <rFont val="BIZ UDゴシック"/>
        <family val="3"/>
        <charset val="128"/>
      </rPr>
      <t>★</t>
    </r>
    <r>
      <rPr>
        <sz val="20"/>
        <color indexed="8"/>
        <rFont val="BIZ UDゴシック"/>
        <family val="3"/>
        <charset val="128"/>
      </rPr>
      <t>高島</t>
    </r>
    <r>
      <rPr>
        <sz val="16"/>
        <color rgb="FF000000"/>
        <rFont val="BIZ UDゴシック"/>
        <family val="3"/>
        <charset val="128"/>
      </rPr>
      <t>AMYN</t>
    </r>
    <rPh sb="1" eb="3">
      <t>タカシマ</t>
    </rPh>
    <phoneticPr fontId="3"/>
  </si>
  <si>
    <r>
      <t>伊王島</t>
    </r>
    <r>
      <rPr>
        <sz val="16"/>
        <color rgb="FF000000"/>
        <rFont val="BIZ UDゴシック"/>
        <family val="3"/>
        <charset val="128"/>
      </rPr>
      <t>AMYN</t>
    </r>
    <rPh sb="0" eb="3">
      <t>イオウジマ</t>
    </rPh>
    <phoneticPr fontId="3"/>
  </si>
  <si>
    <r>
      <t>福田東部</t>
    </r>
    <r>
      <rPr>
        <sz val="16"/>
        <color rgb="FF000000"/>
        <rFont val="BIZ UDゴシック"/>
        <family val="3"/>
        <charset val="128"/>
      </rPr>
      <t>AMNK</t>
    </r>
    <rPh sb="0" eb="2">
      <t>フクダ</t>
    </rPh>
    <rPh sb="2" eb="4">
      <t>トウブ</t>
    </rPh>
    <phoneticPr fontId="3"/>
  </si>
  <si>
    <r>
      <t>稲佐</t>
    </r>
    <r>
      <rPr>
        <sz val="16"/>
        <color rgb="FF000000"/>
        <rFont val="BIZ UDゴシック"/>
        <family val="3"/>
        <charset val="128"/>
      </rPr>
      <t>AMNK</t>
    </r>
    <rPh sb="0" eb="1">
      <t>イネ</t>
    </rPh>
    <rPh sb="1" eb="2">
      <t>タスク</t>
    </rPh>
    <phoneticPr fontId="3"/>
  </si>
  <si>
    <r>
      <t>城山</t>
    </r>
    <r>
      <rPr>
        <sz val="16"/>
        <color rgb="FF000000"/>
        <rFont val="BIZ UDゴシック"/>
        <family val="3"/>
        <charset val="128"/>
      </rPr>
      <t>AMNK</t>
    </r>
    <rPh sb="0" eb="1">
      <t>シロ</t>
    </rPh>
    <rPh sb="1" eb="2">
      <t>ヤマ</t>
    </rPh>
    <phoneticPr fontId="3"/>
  </si>
  <si>
    <r>
      <t>城栄</t>
    </r>
    <r>
      <rPr>
        <sz val="16"/>
        <color rgb="FF000000"/>
        <rFont val="BIZ UDゴシック"/>
        <family val="3"/>
        <charset val="128"/>
      </rPr>
      <t>AMNSK</t>
    </r>
    <rPh sb="0" eb="1">
      <t>シロ</t>
    </rPh>
    <rPh sb="1" eb="2">
      <t>エイ</t>
    </rPh>
    <phoneticPr fontId="3"/>
  </si>
  <si>
    <r>
      <t>浦上駅前</t>
    </r>
    <r>
      <rPr>
        <sz val="16"/>
        <color rgb="FF000000"/>
        <rFont val="BIZ UDゴシック"/>
        <family val="3"/>
        <charset val="128"/>
      </rPr>
      <t>AMNSK</t>
    </r>
    <rPh sb="0" eb="2">
      <t>ウラカミ</t>
    </rPh>
    <rPh sb="2" eb="4">
      <t>エキマエ</t>
    </rPh>
    <phoneticPr fontId="3"/>
  </si>
  <si>
    <r>
      <t>大手</t>
    </r>
    <r>
      <rPr>
        <sz val="16"/>
        <color rgb="FF000000"/>
        <rFont val="BIZ UDゴシック"/>
        <family val="3"/>
        <charset val="128"/>
      </rPr>
      <t>AMNSK</t>
    </r>
    <rPh sb="0" eb="1">
      <t>オオ</t>
    </rPh>
    <rPh sb="1" eb="2">
      <t>テ</t>
    </rPh>
    <phoneticPr fontId="14"/>
  </si>
  <si>
    <r>
      <t>道の尾・滑石</t>
    </r>
    <r>
      <rPr>
        <sz val="16"/>
        <color rgb="FF000000"/>
        <rFont val="BIZ UDゴシック"/>
        <family val="3"/>
        <charset val="128"/>
      </rPr>
      <t>AMNSK</t>
    </r>
    <rPh sb="0" eb="1">
      <t>ミチ</t>
    </rPh>
    <rPh sb="2" eb="3">
      <t>オ</t>
    </rPh>
    <rPh sb="4" eb="5">
      <t>ナメ</t>
    </rPh>
    <rPh sb="5" eb="6">
      <t>イシ</t>
    </rPh>
    <phoneticPr fontId="3"/>
  </si>
  <si>
    <r>
      <t>滑石西部</t>
    </r>
    <r>
      <rPr>
        <sz val="16"/>
        <color rgb="FF000000"/>
        <rFont val="BIZ UDゴシック"/>
        <family val="3"/>
        <charset val="128"/>
      </rPr>
      <t>MS</t>
    </r>
    <rPh sb="0" eb="1">
      <t>ナメ</t>
    </rPh>
    <rPh sb="1" eb="2">
      <t>イシ</t>
    </rPh>
    <rPh sb="2" eb="3">
      <t>ニシ</t>
    </rPh>
    <rPh sb="3" eb="4">
      <t>ブ</t>
    </rPh>
    <phoneticPr fontId="3"/>
  </si>
  <si>
    <r>
      <t>村松</t>
    </r>
    <r>
      <rPr>
        <sz val="16"/>
        <color rgb="FF000000"/>
        <rFont val="BIZ UDゴシック"/>
        <family val="3"/>
        <charset val="128"/>
      </rPr>
      <t>AMK</t>
    </r>
    <rPh sb="0" eb="2">
      <t>ムラマツ</t>
    </rPh>
    <phoneticPr fontId="3"/>
  </si>
  <si>
    <r>
      <t>長浦</t>
    </r>
    <r>
      <rPr>
        <sz val="16"/>
        <color rgb="FF000000"/>
        <rFont val="BIZ UDゴシック"/>
        <family val="3"/>
        <charset val="128"/>
      </rPr>
      <t>AMNK</t>
    </r>
    <rPh sb="0" eb="1">
      <t>ナガ</t>
    </rPh>
    <rPh sb="1" eb="2">
      <t>ウラ</t>
    </rPh>
    <phoneticPr fontId="3"/>
  </si>
  <si>
    <r>
      <t>★</t>
    </r>
    <r>
      <rPr>
        <sz val="20"/>
        <rFont val="BIZ UDゴシック"/>
        <family val="3"/>
        <charset val="128"/>
      </rPr>
      <t>池島</t>
    </r>
    <r>
      <rPr>
        <sz val="16"/>
        <rFont val="BIZ UDゴシック"/>
        <family val="3"/>
        <charset val="128"/>
      </rPr>
      <t>MN</t>
    </r>
    <rPh sb="1" eb="3">
      <t>イケシマ</t>
    </rPh>
    <phoneticPr fontId="3"/>
  </si>
  <si>
    <r>
      <t>矢上南</t>
    </r>
    <r>
      <rPr>
        <sz val="16"/>
        <color rgb="FF000000"/>
        <rFont val="BIZ UDゴシック"/>
        <family val="3"/>
        <charset val="128"/>
      </rPr>
      <t>AMNK</t>
    </r>
    <rPh sb="0" eb="2">
      <t>ヤガミ</t>
    </rPh>
    <rPh sb="2" eb="3">
      <t>ミナミ</t>
    </rPh>
    <phoneticPr fontId="4"/>
  </si>
  <si>
    <r>
      <t>矢上</t>
    </r>
    <r>
      <rPr>
        <sz val="16"/>
        <color rgb="FF000000"/>
        <rFont val="BIZ UDゴシック"/>
        <family val="3"/>
        <charset val="128"/>
      </rPr>
      <t>AMNSK</t>
    </r>
    <rPh sb="0" eb="1">
      <t>ヤ</t>
    </rPh>
    <rPh sb="1" eb="2">
      <t>ウエ</t>
    </rPh>
    <phoneticPr fontId="4"/>
  </si>
  <si>
    <r>
      <t>中央大浦</t>
    </r>
    <r>
      <rPr>
        <sz val="16"/>
        <color rgb="FF000000"/>
        <rFont val="BIZ UDゴシック"/>
        <family val="3"/>
        <charset val="128"/>
      </rPr>
      <t>S</t>
    </r>
    <rPh sb="0" eb="2">
      <t>チュウオウ</t>
    </rPh>
    <rPh sb="2" eb="4">
      <t>オオウラ</t>
    </rPh>
    <phoneticPr fontId="4"/>
  </si>
  <si>
    <r>
      <t>戸町</t>
    </r>
    <r>
      <rPr>
        <sz val="16"/>
        <color rgb="FF000000"/>
        <rFont val="BIZ UDゴシック"/>
        <family val="3"/>
        <charset val="128"/>
      </rPr>
      <t>S</t>
    </r>
    <rPh sb="0" eb="1">
      <t>ト</t>
    </rPh>
    <rPh sb="1" eb="2">
      <t>マチ</t>
    </rPh>
    <phoneticPr fontId="2"/>
  </si>
  <si>
    <r>
      <t>中川</t>
    </r>
    <r>
      <rPr>
        <sz val="16"/>
        <color rgb="FF000000"/>
        <rFont val="BIZ UDゴシック"/>
        <family val="3"/>
        <charset val="128"/>
      </rPr>
      <t>K</t>
    </r>
    <rPh sb="0" eb="2">
      <t>ナカガワ</t>
    </rPh>
    <phoneticPr fontId="3"/>
  </si>
  <si>
    <r>
      <t>西山</t>
    </r>
    <r>
      <rPr>
        <b/>
        <sz val="16"/>
        <rFont val="BIZ UDゴシック"/>
        <family val="3"/>
        <charset val="128"/>
      </rPr>
      <t>K</t>
    </r>
    <rPh sb="0" eb="1">
      <t>ニシ</t>
    </rPh>
    <rPh sb="1" eb="2">
      <t>ヤマ</t>
    </rPh>
    <phoneticPr fontId="3"/>
  </si>
  <si>
    <r>
      <t>新戸町</t>
    </r>
    <r>
      <rPr>
        <sz val="16"/>
        <color rgb="FF000000"/>
        <rFont val="BIZ UDゴシック"/>
        <family val="3"/>
        <charset val="128"/>
      </rPr>
      <t>ANK</t>
    </r>
    <rPh sb="0" eb="1">
      <t>シン</t>
    </rPh>
    <rPh sb="1" eb="3">
      <t>トマチ</t>
    </rPh>
    <phoneticPr fontId="4"/>
  </si>
  <si>
    <r>
      <t>南長崎</t>
    </r>
    <r>
      <rPr>
        <sz val="16"/>
        <color rgb="FF000000"/>
        <rFont val="BIZ UDゴシック"/>
        <family val="3"/>
        <charset val="128"/>
      </rPr>
      <t>ANK</t>
    </r>
    <rPh sb="0" eb="1">
      <t>ミナミ</t>
    </rPh>
    <rPh sb="1" eb="3">
      <t>ナガサキ</t>
    </rPh>
    <phoneticPr fontId="4"/>
  </si>
  <si>
    <r>
      <t>浦上</t>
    </r>
    <r>
      <rPr>
        <sz val="16"/>
        <color rgb="FF000000"/>
        <rFont val="BIZ UDゴシック"/>
        <family val="3"/>
        <charset val="128"/>
      </rPr>
      <t>K</t>
    </r>
    <rPh sb="0" eb="2">
      <t>ウラカミ</t>
    </rPh>
    <phoneticPr fontId="3"/>
  </si>
  <si>
    <r>
      <t>住吉</t>
    </r>
    <r>
      <rPr>
        <sz val="16"/>
        <color rgb="FF000000"/>
        <rFont val="BIZ UDゴシック"/>
        <family val="3"/>
        <charset val="128"/>
      </rPr>
      <t>K</t>
    </r>
    <rPh sb="0" eb="2">
      <t>スミヨシ</t>
    </rPh>
    <phoneticPr fontId="3"/>
  </si>
  <si>
    <r>
      <t>三原･女の都</t>
    </r>
    <r>
      <rPr>
        <sz val="16"/>
        <color rgb="FF000000"/>
        <rFont val="BIZ UDゴシック"/>
        <family val="3"/>
        <charset val="128"/>
      </rPr>
      <t>K</t>
    </r>
    <rPh sb="0" eb="2">
      <t>ミハラ</t>
    </rPh>
    <rPh sb="3" eb="4">
      <t>オンナ</t>
    </rPh>
    <rPh sb="5" eb="6">
      <t>ミヤコ</t>
    </rPh>
    <phoneticPr fontId="3"/>
  </si>
  <si>
    <r>
      <t>滑石</t>
    </r>
    <r>
      <rPr>
        <sz val="16"/>
        <color rgb="FF000000"/>
        <rFont val="BIZ UDゴシック"/>
        <family val="3"/>
        <charset val="128"/>
      </rPr>
      <t>ANK</t>
    </r>
    <rPh sb="0" eb="1">
      <t>ナメ</t>
    </rPh>
    <rPh sb="1" eb="2">
      <t>イシ</t>
    </rPh>
    <phoneticPr fontId="5"/>
  </si>
  <si>
    <r>
      <t>北部</t>
    </r>
    <r>
      <rPr>
        <sz val="16"/>
        <color rgb="FF000000"/>
        <rFont val="BIZ UDゴシック"/>
        <family val="3"/>
        <charset val="128"/>
      </rPr>
      <t>AN</t>
    </r>
    <rPh sb="0" eb="2">
      <t>ホクブ</t>
    </rPh>
    <phoneticPr fontId="5"/>
  </si>
  <si>
    <r>
      <t>長与</t>
    </r>
    <r>
      <rPr>
        <sz val="16"/>
        <color rgb="FF000000"/>
        <rFont val="BIZ UDゴシック"/>
        <family val="3"/>
        <charset val="128"/>
      </rPr>
      <t>K</t>
    </r>
    <rPh sb="0" eb="2">
      <t>ナガヨ</t>
    </rPh>
    <phoneticPr fontId="3"/>
  </si>
  <si>
    <r>
      <t>時津</t>
    </r>
    <r>
      <rPr>
        <sz val="16"/>
        <color rgb="FF000000"/>
        <rFont val="BIZ UDゴシック"/>
        <family val="3"/>
        <charset val="128"/>
      </rPr>
      <t>N</t>
    </r>
    <rPh sb="0" eb="2">
      <t>トキツ</t>
    </rPh>
    <phoneticPr fontId="2"/>
  </si>
  <si>
    <r>
      <t>大瀬戸</t>
    </r>
    <r>
      <rPr>
        <sz val="16"/>
        <rFont val="BIZ UDゴシック"/>
        <family val="3"/>
        <charset val="128"/>
      </rPr>
      <t>AMYNK</t>
    </r>
    <rPh sb="0" eb="3">
      <t>オオセト</t>
    </rPh>
    <phoneticPr fontId="3"/>
  </si>
  <si>
    <r>
      <t>琴海北部</t>
    </r>
    <r>
      <rPr>
        <sz val="16"/>
        <color rgb="FF000000"/>
        <rFont val="BIZ UDゴシック"/>
        <family val="3"/>
        <charset val="128"/>
      </rPr>
      <t>AMYNSK</t>
    </r>
    <rPh sb="0" eb="2">
      <t>キンカイ</t>
    </rPh>
    <rPh sb="2" eb="4">
      <t>ホクブ</t>
    </rPh>
    <rPh sb="4" eb="5">
      <t>カナグシ</t>
    </rPh>
    <phoneticPr fontId="3"/>
  </si>
  <si>
    <r>
      <t>北諌早</t>
    </r>
    <r>
      <rPr>
        <sz val="16"/>
        <color rgb="FF000000"/>
        <rFont val="BIZ UDゴシック"/>
        <family val="3"/>
        <charset val="128"/>
      </rPr>
      <t>M</t>
    </r>
    <rPh sb="0" eb="1">
      <t>キタ</t>
    </rPh>
    <rPh sb="1" eb="3">
      <t>イサハヤ</t>
    </rPh>
    <phoneticPr fontId="2"/>
  </si>
  <si>
    <r>
      <t>西諌早</t>
    </r>
    <r>
      <rPr>
        <sz val="16"/>
        <color rgb="FF000000"/>
        <rFont val="BIZ UDゴシック"/>
        <family val="3"/>
        <charset val="128"/>
      </rPr>
      <t>K</t>
    </r>
    <rPh sb="0" eb="1">
      <t>ニシ</t>
    </rPh>
    <rPh sb="1" eb="3">
      <t>イサハヤ</t>
    </rPh>
    <phoneticPr fontId="2"/>
  </si>
  <si>
    <r>
      <t>諌早インター</t>
    </r>
    <r>
      <rPr>
        <sz val="16"/>
        <color rgb="FF000000"/>
        <rFont val="BIZ UDゴシック"/>
        <family val="3"/>
        <charset val="128"/>
      </rPr>
      <t>K</t>
    </r>
    <rPh sb="0" eb="2">
      <t>イサハヤ</t>
    </rPh>
    <phoneticPr fontId="3"/>
  </si>
  <si>
    <r>
      <t>高来</t>
    </r>
    <r>
      <rPr>
        <sz val="16"/>
        <color rgb="FF000000"/>
        <rFont val="BIZ UDゴシック"/>
        <family val="3"/>
        <charset val="128"/>
      </rPr>
      <t>AMYNSK</t>
    </r>
    <rPh sb="0" eb="2">
      <t>タカキ</t>
    </rPh>
    <phoneticPr fontId="3"/>
  </si>
  <si>
    <r>
      <t>喜々津</t>
    </r>
    <r>
      <rPr>
        <sz val="16"/>
        <color rgb="FF000000"/>
        <rFont val="BIZ UDゴシック"/>
        <family val="3"/>
        <charset val="128"/>
      </rPr>
      <t>ANK</t>
    </r>
    <rPh sb="0" eb="3">
      <t>キキツ</t>
    </rPh>
    <phoneticPr fontId="5"/>
  </si>
  <si>
    <r>
      <t>島原松尾</t>
    </r>
    <r>
      <rPr>
        <sz val="16"/>
        <color rgb="FF000000"/>
        <rFont val="BIZ UDゴシック"/>
        <family val="3"/>
        <charset val="128"/>
      </rPr>
      <t>AMYNK</t>
    </r>
    <rPh sb="0" eb="2">
      <t>シマバラ</t>
    </rPh>
    <rPh sb="2" eb="4">
      <t>マツオ</t>
    </rPh>
    <phoneticPr fontId="3"/>
  </si>
  <si>
    <r>
      <t>大三東</t>
    </r>
    <r>
      <rPr>
        <sz val="16"/>
        <color rgb="FF000000"/>
        <rFont val="BIZ UDゴシック"/>
        <family val="3"/>
        <charset val="128"/>
      </rPr>
      <t>AMYNK</t>
    </r>
    <rPh sb="0" eb="3">
      <t>ｵｵﾐｻｷ</t>
    </rPh>
    <phoneticPr fontId="3" type="halfwidthKatakana" alignment="distributed"/>
  </si>
  <si>
    <r>
      <t>島原北部</t>
    </r>
    <r>
      <rPr>
        <sz val="16"/>
        <rFont val="BIZ UDゴシック"/>
        <family val="3"/>
        <charset val="128"/>
      </rPr>
      <t>S</t>
    </r>
    <rPh sb="0" eb="1">
      <t>シマ</t>
    </rPh>
    <rPh sb="1" eb="2">
      <t>ハラ</t>
    </rPh>
    <rPh sb="2" eb="4">
      <t>ホクブ</t>
    </rPh>
    <phoneticPr fontId="2"/>
  </si>
  <si>
    <r>
      <t>島原北部</t>
    </r>
    <r>
      <rPr>
        <sz val="16"/>
        <rFont val="BIZ UDゴシック"/>
        <family val="3"/>
        <charset val="128"/>
      </rPr>
      <t>K</t>
    </r>
    <rPh sb="0" eb="2">
      <t>シマバラ</t>
    </rPh>
    <rPh sb="2" eb="4">
      <t>ホクブ</t>
    </rPh>
    <phoneticPr fontId="3"/>
  </si>
  <si>
    <r>
      <t>島原南部</t>
    </r>
    <r>
      <rPr>
        <sz val="16"/>
        <rFont val="BIZ UDゴシック"/>
        <family val="3"/>
        <charset val="128"/>
      </rPr>
      <t>K</t>
    </r>
    <rPh sb="0" eb="1">
      <t>シマ</t>
    </rPh>
    <rPh sb="1" eb="2">
      <t>ハラ</t>
    </rPh>
    <rPh sb="2" eb="4">
      <t>ナンブ</t>
    </rPh>
    <phoneticPr fontId="3"/>
  </si>
  <si>
    <r>
      <t>多比良</t>
    </r>
    <r>
      <rPr>
        <sz val="16"/>
        <color rgb="FF000000"/>
        <rFont val="BIZ UDゴシック"/>
        <family val="3"/>
        <charset val="128"/>
      </rPr>
      <t>AMNYK</t>
    </r>
    <rPh sb="0" eb="1">
      <t>タ</t>
    </rPh>
    <rPh sb="1" eb="2">
      <t>ヒ</t>
    </rPh>
    <rPh sb="2" eb="3">
      <t>リョウ</t>
    </rPh>
    <phoneticPr fontId="3"/>
  </si>
  <si>
    <r>
      <t>神代</t>
    </r>
    <r>
      <rPr>
        <sz val="16"/>
        <color rgb="FF000000"/>
        <rFont val="BIZ UDゴシック"/>
        <family val="3"/>
        <charset val="128"/>
      </rPr>
      <t>AMYNK</t>
    </r>
    <rPh sb="0" eb="2">
      <t>カミヨ</t>
    </rPh>
    <phoneticPr fontId="3"/>
  </si>
  <si>
    <r>
      <t>西郷</t>
    </r>
    <r>
      <rPr>
        <sz val="16"/>
        <color rgb="FF000000"/>
        <rFont val="BIZ UDゴシック"/>
        <family val="3"/>
        <charset val="128"/>
      </rPr>
      <t>AMYNK</t>
    </r>
    <rPh sb="0" eb="2">
      <t>サイゴウ</t>
    </rPh>
    <phoneticPr fontId="3"/>
  </si>
  <si>
    <r>
      <t>吾妻</t>
    </r>
    <r>
      <rPr>
        <sz val="16"/>
        <color rgb="FF000000"/>
        <rFont val="BIZ UDゴシック"/>
        <family val="3"/>
        <charset val="128"/>
      </rPr>
      <t>AMYNK</t>
    </r>
    <rPh sb="0" eb="1">
      <t>ゴ</t>
    </rPh>
    <rPh sb="1" eb="2">
      <t>ツマ</t>
    </rPh>
    <phoneticPr fontId="3"/>
  </si>
  <si>
    <r>
      <t>愛野</t>
    </r>
    <r>
      <rPr>
        <sz val="16"/>
        <color rgb="FF000000"/>
        <rFont val="BIZ UDゴシック"/>
        <family val="3"/>
        <charset val="128"/>
      </rPr>
      <t>AMNYSK</t>
    </r>
    <rPh sb="0" eb="2">
      <t>アイノ</t>
    </rPh>
    <phoneticPr fontId="3"/>
  </si>
  <si>
    <r>
      <t>小浜</t>
    </r>
    <r>
      <rPr>
        <sz val="16"/>
        <color rgb="FF000000"/>
        <rFont val="BIZ UDゴシック"/>
        <family val="3"/>
        <charset val="128"/>
      </rPr>
      <t>AMYNK</t>
    </r>
    <rPh sb="0" eb="2">
      <t>オバマ</t>
    </rPh>
    <phoneticPr fontId="3"/>
  </si>
  <si>
    <r>
      <t>雲仙</t>
    </r>
    <r>
      <rPr>
        <sz val="16"/>
        <color rgb="FF000000"/>
        <rFont val="BIZ UDゴシック"/>
        <family val="3"/>
        <charset val="128"/>
      </rPr>
      <t>AMNK</t>
    </r>
    <rPh sb="0" eb="2">
      <t>ウンゼン</t>
    </rPh>
    <phoneticPr fontId="3"/>
  </si>
  <si>
    <r>
      <t>北串山</t>
    </r>
    <r>
      <rPr>
        <sz val="16"/>
        <color rgb="FF000000"/>
        <rFont val="BIZ UDゴシック"/>
        <family val="3"/>
        <charset val="128"/>
      </rPr>
      <t>AM</t>
    </r>
    <rPh sb="0" eb="1">
      <t>キタ</t>
    </rPh>
    <rPh sb="1" eb="2">
      <t>クシ</t>
    </rPh>
    <rPh sb="2" eb="3">
      <t>ヤマ</t>
    </rPh>
    <phoneticPr fontId="3"/>
  </si>
  <si>
    <r>
      <t>南串山</t>
    </r>
    <r>
      <rPr>
        <sz val="16"/>
        <color rgb="FF000000"/>
        <rFont val="BIZ UDゴシック"/>
        <family val="3"/>
        <charset val="128"/>
      </rPr>
      <t>AMNSK</t>
    </r>
    <rPh sb="0" eb="3">
      <t>ミナミクシヤマ</t>
    </rPh>
    <phoneticPr fontId="3"/>
  </si>
  <si>
    <r>
      <t>加津佐</t>
    </r>
    <r>
      <rPr>
        <sz val="16"/>
        <color rgb="FF000000"/>
        <rFont val="BIZ UDゴシック"/>
        <family val="3"/>
        <charset val="128"/>
      </rPr>
      <t>A</t>
    </r>
    <rPh sb="0" eb="1">
      <t>カ</t>
    </rPh>
    <rPh sb="1" eb="2">
      <t>ツ</t>
    </rPh>
    <rPh sb="2" eb="3">
      <t>サ</t>
    </rPh>
    <phoneticPr fontId="2"/>
  </si>
  <si>
    <r>
      <t>布津</t>
    </r>
    <r>
      <rPr>
        <sz val="16"/>
        <color rgb="FF000000"/>
        <rFont val="BIZ UDゴシック"/>
        <family val="3"/>
        <charset val="128"/>
      </rPr>
      <t>AMYK</t>
    </r>
    <rPh sb="0" eb="2">
      <t>フツ</t>
    </rPh>
    <phoneticPr fontId="3"/>
  </si>
  <si>
    <r>
      <t>深江</t>
    </r>
    <r>
      <rPr>
        <sz val="16"/>
        <color rgb="FF000000"/>
        <rFont val="BIZ UDゴシック"/>
        <family val="3"/>
        <charset val="128"/>
      </rPr>
      <t>AMYK</t>
    </r>
    <rPh sb="0" eb="2">
      <t>フカエ</t>
    </rPh>
    <phoneticPr fontId="3"/>
  </si>
  <si>
    <r>
      <t>口加</t>
    </r>
    <r>
      <rPr>
        <sz val="16"/>
        <rFont val="BIZ UDゴシック"/>
        <family val="3"/>
        <charset val="128"/>
      </rPr>
      <t>MSK</t>
    </r>
    <rPh sb="0" eb="1">
      <t>クチ</t>
    </rPh>
    <rPh sb="1" eb="2">
      <t>カ</t>
    </rPh>
    <phoneticPr fontId="3"/>
  </si>
  <si>
    <r>
      <t>有家</t>
    </r>
    <r>
      <rPr>
        <sz val="16"/>
        <rFont val="BIZ UDゴシック"/>
        <family val="3"/>
        <charset val="128"/>
      </rPr>
      <t>K</t>
    </r>
    <rPh sb="0" eb="2">
      <t>アリエ</t>
    </rPh>
    <phoneticPr fontId="3"/>
  </si>
  <si>
    <r>
      <t>深江布津</t>
    </r>
    <r>
      <rPr>
        <sz val="16"/>
        <rFont val="BIZ UDゴシック"/>
        <family val="3"/>
        <charset val="128"/>
      </rPr>
      <t>A</t>
    </r>
    <rPh sb="0" eb="2">
      <t>フカエ</t>
    </rPh>
    <rPh sb="2" eb="4">
      <t>フツ</t>
    </rPh>
    <phoneticPr fontId="2"/>
  </si>
  <si>
    <r>
      <t>大村</t>
    </r>
    <r>
      <rPr>
        <sz val="16"/>
        <color rgb="FF000000"/>
        <rFont val="BIZ UDゴシック"/>
        <family val="3"/>
        <charset val="128"/>
      </rPr>
      <t>MS</t>
    </r>
    <rPh sb="0" eb="2">
      <t>オオムラ</t>
    </rPh>
    <phoneticPr fontId="2"/>
  </si>
  <si>
    <r>
      <t>大村東</t>
    </r>
    <r>
      <rPr>
        <sz val="16"/>
        <color rgb="FF000000"/>
        <rFont val="BIZ UDゴシック"/>
        <family val="3"/>
        <charset val="128"/>
      </rPr>
      <t>MS</t>
    </r>
    <rPh sb="0" eb="2">
      <t>オオムラ</t>
    </rPh>
    <rPh sb="2" eb="3">
      <t>ヒガシ</t>
    </rPh>
    <phoneticPr fontId="2"/>
  </si>
  <si>
    <r>
      <t>福重</t>
    </r>
    <r>
      <rPr>
        <sz val="16"/>
        <color rgb="FF000000"/>
        <rFont val="BIZ UDゴシック"/>
        <family val="3"/>
        <charset val="128"/>
      </rPr>
      <t>AMNK</t>
    </r>
    <rPh sb="0" eb="2">
      <t>フクシゲ</t>
    </rPh>
    <phoneticPr fontId="3"/>
  </si>
  <si>
    <r>
      <t>竹松</t>
    </r>
    <r>
      <rPr>
        <sz val="16"/>
        <rFont val="BIZ UDゴシック"/>
        <family val="3"/>
        <charset val="128"/>
      </rPr>
      <t>S</t>
    </r>
    <rPh sb="0" eb="2">
      <t>タケマツ</t>
    </rPh>
    <phoneticPr fontId="2"/>
  </si>
  <si>
    <r>
      <t>東彼杵</t>
    </r>
    <r>
      <rPr>
        <sz val="16"/>
        <color rgb="FF000000"/>
        <rFont val="BIZ UDゴシック"/>
        <family val="3"/>
        <charset val="128"/>
      </rPr>
      <t>AMNK</t>
    </r>
    <rPh sb="0" eb="1">
      <t>ヒガシ</t>
    </rPh>
    <rPh sb="1" eb="3">
      <t>ソノギ</t>
    </rPh>
    <phoneticPr fontId="3"/>
  </si>
  <si>
    <r>
      <t>波佐見</t>
    </r>
    <r>
      <rPr>
        <sz val="16"/>
        <color rgb="FF000000"/>
        <rFont val="BIZ UDゴシック"/>
        <family val="3"/>
        <charset val="128"/>
      </rPr>
      <t>AMNSK</t>
    </r>
    <rPh sb="0" eb="3">
      <t>ハサミ</t>
    </rPh>
    <phoneticPr fontId="3"/>
  </si>
  <si>
    <r>
      <t>西部</t>
    </r>
    <r>
      <rPr>
        <sz val="16"/>
        <color rgb="FF000000"/>
        <rFont val="BIZ UDゴシック"/>
        <family val="3"/>
        <charset val="128"/>
      </rPr>
      <t>AN</t>
    </r>
    <rPh sb="0" eb="2">
      <t>セイブ</t>
    </rPh>
    <phoneticPr fontId="3"/>
  </si>
  <si>
    <r>
      <t>中里皆瀬</t>
    </r>
    <r>
      <rPr>
        <sz val="16"/>
        <color rgb="FF000000"/>
        <rFont val="BIZ UDゴシック"/>
        <family val="3"/>
        <charset val="128"/>
      </rPr>
      <t>K</t>
    </r>
    <rPh sb="0" eb="2">
      <t>ナカザト</t>
    </rPh>
    <rPh sb="2" eb="4">
      <t>ミナセ</t>
    </rPh>
    <phoneticPr fontId="3"/>
  </si>
  <si>
    <r>
      <t>三川内</t>
    </r>
    <r>
      <rPr>
        <sz val="16"/>
        <color rgb="FF000000"/>
        <rFont val="BIZ UDゴシック"/>
        <family val="3"/>
        <charset val="128"/>
      </rPr>
      <t>AMYNK</t>
    </r>
    <rPh sb="0" eb="3">
      <t>ミカワチ</t>
    </rPh>
    <phoneticPr fontId="2"/>
  </si>
  <si>
    <r>
      <t>吉井世知原</t>
    </r>
    <r>
      <rPr>
        <sz val="16"/>
        <color rgb="FF000000"/>
        <rFont val="BIZ UDゴシック"/>
        <family val="3"/>
        <charset val="128"/>
      </rPr>
      <t>AMNSK</t>
    </r>
    <rPh sb="0" eb="1">
      <t>キチ</t>
    </rPh>
    <rPh sb="1" eb="2">
      <t>イ</t>
    </rPh>
    <rPh sb="2" eb="5">
      <t>セチバル</t>
    </rPh>
    <phoneticPr fontId="3"/>
  </si>
  <si>
    <r>
      <t>江迎･鹿町</t>
    </r>
    <r>
      <rPr>
        <sz val="16"/>
        <color rgb="FF000000"/>
        <rFont val="BIZ UDゴシック"/>
        <family val="3"/>
        <charset val="128"/>
      </rPr>
      <t>AMNK</t>
    </r>
    <rPh sb="0" eb="2">
      <t>エムカエ</t>
    </rPh>
    <rPh sb="3" eb="5">
      <t>シカマチ</t>
    </rPh>
    <phoneticPr fontId="2"/>
  </si>
  <si>
    <r>
      <t>天神･日宇</t>
    </r>
    <r>
      <rPr>
        <sz val="16"/>
        <rFont val="BIZ UDゴシック"/>
        <family val="3"/>
        <charset val="128"/>
      </rPr>
      <t>S</t>
    </r>
    <rPh sb="0" eb="2">
      <t>テンジン</t>
    </rPh>
    <rPh sb="3" eb="5">
      <t>ヒウ</t>
    </rPh>
    <phoneticPr fontId="2"/>
  </si>
  <si>
    <r>
      <t>大宮･中央</t>
    </r>
    <r>
      <rPr>
        <sz val="16"/>
        <rFont val="BIZ UDゴシック"/>
        <family val="3"/>
        <charset val="128"/>
      </rPr>
      <t>S</t>
    </r>
    <rPh sb="0" eb="2">
      <t>オオミヤ</t>
    </rPh>
    <phoneticPr fontId="2"/>
  </si>
  <si>
    <r>
      <t>俵町</t>
    </r>
    <r>
      <rPr>
        <sz val="16"/>
        <rFont val="BIZ UDゴシック"/>
        <family val="3"/>
        <charset val="128"/>
      </rPr>
      <t>S</t>
    </r>
    <rPh sb="0" eb="2">
      <t>タワラマチ</t>
    </rPh>
    <phoneticPr fontId="2"/>
  </si>
  <si>
    <r>
      <t>大野</t>
    </r>
    <r>
      <rPr>
        <sz val="16"/>
        <rFont val="BIZ UDゴシック"/>
        <family val="3"/>
        <charset val="128"/>
      </rPr>
      <t>S</t>
    </r>
    <rPh sb="0" eb="2">
      <t>オオノ</t>
    </rPh>
    <phoneticPr fontId="2"/>
  </si>
  <si>
    <r>
      <t>日宇黒髪</t>
    </r>
    <r>
      <rPr>
        <sz val="16"/>
        <rFont val="BIZ UDゴシック"/>
        <family val="3"/>
        <charset val="128"/>
      </rPr>
      <t>K</t>
    </r>
    <rPh sb="0" eb="2">
      <t>ヒウ</t>
    </rPh>
    <rPh sb="2" eb="4">
      <t>クロカミ</t>
    </rPh>
    <phoneticPr fontId="3"/>
  </si>
  <si>
    <r>
      <t>天神</t>
    </r>
    <r>
      <rPr>
        <sz val="16"/>
        <rFont val="BIZ UDゴシック"/>
        <family val="3"/>
        <charset val="128"/>
      </rPr>
      <t>AN</t>
    </r>
    <rPh sb="0" eb="2">
      <t>テンジン</t>
    </rPh>
    <phoneticPr fontId="2"/>
  </si>
  <si>
    <r>
      <t>大宮汐見</t>
    </r>
    <r>
      <rPr>
        <sz val="16"/>
        <rFont val="BIZ UDゴシック"/>
        <family val="3"/>
        <charset val="128"/>
      </rPr>
      <t>AN</t>
    </r>
    <rPh sb="0" eb="2">
      <t>オオミヤ</t>
    </rPh>
    <rPh sb="2" eb="4">
      <t>シオミ</t>
    </rPh>
    <phoneticPr fontId="2"/>
  </si>
  <si>
    <r>
      <t>中央</t>
    </r>
    <r>
      <rPr>
        <sz val="16"/>
        <rFont val="BIZ UDゴシック"/>
        <family val="3"/>
        <charset val="128"/>
      </rPr>
      <t>K</t>
    </r>
    <rPh sb="0" eb="2">
      <t>チュウオウ</t>
    </rPh>
    <phoneticPr fontId="2"/>
  </si>
  <si>
    <r>
      <t>御船福田</t>
    </r>
    <r>
      <rPr>
        <sz val="16"/>
        <rFont val="BIZ UDゴシック"/>
        <family val="3"/>
        <charset val="128"/>
      </rPr>
      <t>K</t>
    </r>
    <rPh sb="0" eb="2">
      <t>オフネ</t>
    </rPh>
    <rPh sb="2" eb="4">
      <t>フクダ</t>
    </rPh>
    <phoneticPr fontId="2"/>
  </si>
  <si>
    <r>
      <t>早岐南</t>
    </r>
    <r>
      <rPr>
        <sz val="16"/>
        <rFont val="BIZ UDゴシック"/>
        <family val="3"/>
        <charset val="128"/>
      </rPr>
      <t>AMYSK</t>
    </r>
    <rPh sb="0" eb="2">
      <t>ハイキ</t>
    </rPh>
    <rPh sb="2" eb="3">
      <t>ミナミ</t>
    </rPh>
    <phoneticPr fontId="2"/>
  </si>
  <si>
    <r>
      <t>早岐･大塔</t>
    </r>
    <r>
      <rPr>
        <sz val="16"/>
        <rFont val="BIZ UDゴシック"/>
        <family val="3"/>
        <charset val="128"/>
      </rPr>
      <t>AMYSK</t>
    </r>
    <rPh sb="0" eb="2">
      <t>ハイキ</t>
    </rPh>
    <rPh sb="3" eb="5">
      <t>ダイトウ</t>
    </rPh>
    <phoneticPr fontId="2"/>
  </si>
  <si>
    <r>
      <t>黒髪･日宇</t>
    </r>
    <r>
      <rPr>
        <sz val="16"/>
        <rFont val="BIZ UDゴシック"/>
        <family val="3"/>
        <charset val="128"/>
      </rPr>
      <t>AMK</t>
    </r>
    <rPh sb="0" eb="2">
      <t>クロカミ</t>
    </rPh>
    <rPh sb="3" eb="5">
      <t>ヒウ</t>
    </rPh>
    <phoneticPr fontId="3"/>
  </si>
  <si>
    <r>
      <t>中央</t>
    </r>
    <r>
      <rPr>
        <sz val="16"/>
        <rFont val="BIZ UDゴシック"/>
        <family val="3"/>
        <charset val="128"/>
      </rPr>
      <t>A</t>
    </r>
    <rPh sb="0" eb="2">
      <t>チュウオウ</t>
    </rPh>
    <phoneticPr fontId="3"/>
  </si>
  <si>
    <r>
      <t>高梨</t>
    </r>
    <r>
      <rPr>
        <sz val="16"/>
        <rFont val="BIZ UDゴシック"/>
        <family val="3"/>
        <charset val="128"/>
      </rPr>
      <t>AK</t>
    </r>
    <rPh sb="0" eb="2">
      <t>タカナシ</t>
    </rPh>
    <phoneticPr fontId="3"/>
  </si>
  <si>
    <r>
      <t>俵町</t>
    </r>
    <r>
      <rPr>
        <sz val="16"/>
        <rFont val="BIZ UDゴシック"/>
        <family val="3"/>
        <charset val="128"/>
      </rPr>
      <t>AK</t>
    </r>
    <rPh sb="0" eb="2">
      <t>タワラマチ</t>
    </rPh>
    <phoneticPr fontId="3"/>
  </si>
  <si>
    <r>
      <t>大野</t>
    </r>
    <r>
      <rPr>
        <sz val="16"/>
        <rFont val="BIZ UDゴシック"/>
        <family val="3"/>
        <charset val="128"/>
      </rPr>
      <t>AK</t>
    </r>
    <rPh sb="0" eb="2">
      <t>オオノ</t>
    </rPh>
    <phoneticPr fontId="3"/>
  </si>
  <si>
    <r>
      <t>相ノ浦</t>
    </r>
    <r>
      <rPr>
        <sz val="16"/>
        <rFont val="BIZ UDゴシック"/>
        <family val="3"/>
        <charset val="128"/>
      </rPr>
      <t>AMSK</t>
    </r>
    <rPh sb="0" eb="3">
      <t>アイノウラ</t>
    </rPh>
    <phoneticPr fontId="3"/>
  </si>
  <si>
    <r>
      <t>中里皆瀬</t>
    </r>
    <r>
      <rPr>
        <sz val="16"/>
        <rFont val="BIZ UDゴシック"/>
        <family val="3"/>
        <charset val="128"/>
      </rPr>
      <t>AM</t>
    </r>
    <rPh sb="0" eb="2">
      <t>ナカザト</t>
    </rPh>
    <rPh sb="2" eb="4">
      <t>ミナセ</t>
    </rPh>
    <phoneticPr fontId="3"/>
  </si>
  <si>
    <r>
      <t>佐々臼の浦</t>
    </r>
    <r>
      <rPr>
        <sz val="16"/>
        <color rgb="FF000000"/>
        <rFont val="BIZ UDゴシック"/>
        <family val="3"/>
        <charset val="128"/>
      </rPr>
      <t>AMNSK</t>
    </r>
    <rPh sb="0" eb="2">
      <t>サザ</t>
    </rPh>
    <rPh sb="2" eb="3">
      <t>ウス</t>
    </rPh>
    <rPh sb="4" eb="5">
      <t>ウラ</t>
    </rPh>
    <phoneticPr fontId="2"/>
  </si>
  <si>
    <r>
      <rPr>
        <sz val="20"/>
        <color indexed="10"/>
        <rFont val="BIZ UDゴシック"/>
        <family val="3"/>
        <charset val="128"/>
      </rPr>
      <t>★</t>
    </r>
    <r>
      <rPr>
        <sz val="20"/>
        <color indexed="8"/>
        <rFont val="BIZ UDゴシック"/>
        <family val="3"/>
        <charset val="128"/>
      </rPr>
      <t>小値賀</t>
    </r>
    <r>
      <rPr>
        <sz val="16"/>
        <color rgb="FF000000"/>
        <rFont val="BIZ UDゴシック"/>
        <family val="3"/>
        <charset val="128"/>
      </rPr>
      <t>AMYN</t>
    </r>
    <rPh sb="1" eb="2">
      <t>オ</t>
    </rPh>
    <rPh sb="2" eb="3">
      <t>ネ</t>
    </rPh>
    <rPh sb="3" eb="4">
      <t>ガ</t>
    </rPh>
    <phoneticPr fontId="2"/>
  </si>
  <si>
    <r>
      <rPr>
        <sz val="20"/>
        <color indexed="10"/>
        <rFont val="BIZ UDゴシック"/>
        <family val="3"/>
        <charset val="128"/>
      </rPr>
      <t>◎</t>
    </r>
    <r>
      <rPr>
        <sz val="20"/>
        <color indexed="8"/>
        <rFont val="BIZ UDゴシック"/>
        <family val="3"/>
        <charset val="128"/>
      </rPr>
      <t>生月</t>
    </r>
    <r>
      <rPr>
        <sz val="16"/>
        <color rgb="FF000000"/>
        <rFont val="BIZ UDゴシック"/>
        <family val="3"/>
        <charset val="128"/>
      </rPr>
      <t>AMYN</t>
    </r>
    <rPh sb="1" eb="3">
      <t>イキツキ</t>
    </rPh>
    <phoneticPr fontId="2"/>
  </si>
  <si>
    <r>
      <t>御厨</t>
    </r>
    <r>
      <rPr>
        <sz val="16"/>
        <color rgb="FF000000"/>
        <rFont val="BIZ UDゴシック"/>
        <family val="3"/>
        <charset val="128"/>
      </rPr>
      <t>AMNK</t>
    </r>
    <rPh sb="0" eb="1">
      <t>ミ</t>
    </rPh>
    <rPh sb="1" eb="2">
      <t>チュウボウ</t>
    </rPh>
    <phoneticPr fontId="3"/>
  </si>
  <si>
    <r>
      <t>今福</t>
    </r>
    <r>
      <rPr>
        <sz val="16"/>
        <color rgb="FF000000"/>
        <rFont val="BIZ UDゴシック"/>
        <family val="3"/>
        <charset val="128"/>
      </rPr>
      <t>AMNK</t>
    </r>
    <rPh sb="0" eb="2">
      <t>イマフク</t>
    </rPh>
    <phoneticPr fontId="3"/>
  </si>
  <si>
    <r>
      <rPr>
        <sz val="20"/>
        <color indexed="10"/>
        <rFont val="BIZ UDゴシック"/>
        <family val="3"/>
        <charset val="128"/>
      </rPr>
      <t>★</t>
    </r>
    <r>
      <rPr>
        <sz val="20"/>
        <color indexed="8"/>
        <rFont val="BIZ UDゴシック"/>
        <family val="3"/>
        <charset val="128"/>
      </rPr>
      <t>五島中央</t>
    </r>
    <r>
      <rPr>
        <sz val="16"/>
        <color rgb="FF000000"/>
        <rFont val="BIZ UDゴシック"/>
        <family val="3"/>
        <charset val="128"/>
      </rPr>
      <t>MS</t>
    </r>
    <rPh sb="1" eb="3">
      <t>ゴトウ</t>
    </rPh>
    <rPh sb="3" eb="5">
      <t>チュウオウ</t>
    </rPh>
    <phoneticPr fontId="2"/>
  </si>
  <si>
    <r>
      <rPr>
        <sz val="20"/>
        <color indexed="10"/>
        <rFont val="BIZ UDゴシック"/>
        <family val="3"/>
        <charset val="128"/>
      </rPr>
      <t>★</t>
    </r>
    <r>
      <rPr>
        <sz val="20"/>
        <color indexed="8"/>
        <rFont val="BIZ UDゴシック"/>
        <family val="3"/>
        <charset val="128"/>
      </rPr>
      <t>崎山</t>
    </r>
    <r>
      <rPr>
        <sz val="16"/>
        <color rgb="FF000000"/>
        <rFont val="BIZ UDゴシック"/>
        <family val="3"/>
        <charset val="128"/>
      </rPr>
      <t>M</t>
    </r>
    <rPh sb="1" eb="3">
      <t>サキヤマ</t>
    </rPh>
    <phoneticPr fontId="2"/>
  </si>
  <si>
    <r>
      <rPr>
        <sz val="20"/>
        <color indexed="10"/>
        <rFont val="BIZ UDゴシック"/>
        <family val="3"/>
        <charset val="128"/>
      </rPr>
      <t>★</t>
    </r>
    <r>
      <rPr>
        <sz val="20"/>
        <color indexed="8"/>
        <rFont val="BIZ UDゴシック"/>
        <family val="3"/>
        <charset val="128"/>
      </rPr>
      <t>久賀島</t>
    </r>
    <r>
      <rPr>
        <sz val="16"/>
        <color rgb="FF000000"/>
        <rFont val="BIZ UDゴシック"/>
        <family val="3"/>
        <charset val="128"/>
      </rPr>
      <t>AM</t>
    </r>
    <rPh sb="1" eb="3">
      <t>クガ</t>
    </rPh>
    <rPh sb="3" eb="4">
      <t>シマ</t>
    </rPh>
    <phoneticPr fontId="2"/>
  </si>
  <si>
    <r>
      <rPr>
        <sz val="20"/>
        <color indexed="10"/>
        <rFont val="BIZ UDゴシック"/>
        <family val="3"/>
        <charset val="128"/>
      </rPr>
      <t>★</t>
    </r>
    <r>
      <rPr>
        <sz val="20"/>
        <color indexed="8"/>
        <rFont val="BIZ UDゴシック"/>
        <family val="3"/>
        <charset val="128"/>
      </rPr>
      <t>三井楽</t>
    </r>
    <r>
      <rPr>
        <sz val="16"/>
        <color rgb="FF000000"/>
        <rFont val="BIZ UDゴシック"/>
        <family val="3"/>
        <charset val="128"/>
      </rPr>
      <t>AMYN</t>
    </r>
    <rPh sb="1" eb="2">
      <t>３</t>
    </rPh>
    <rPh sb="2" eb="3">
      <t>イ</t>
    </rPh>
    <rPh sb="3" eb="4">
      <t>ラク</t>
    </rPh>
    <phoneticPr fontId="3"/>
  </si>
  <si>
    <r>
      <rPr>
        <sz val="20"/>
        <color indexed="10"/>
        <rFont val="BIZ UDゴシック"/>
        <family val="3"/>
        <charset val="128"/>
      </rPr>
      <t>★</t>
    </r>
    <r>
      <rPr>
        <sz val="20"/>
        <color indexed="8"/>
        <rFont val="BIZ UDゴシック"/>
        <family val="3"/>
        <charset val="128"/>
      </rPr>
      <t>玉之浦</t>
    </r>
    <r>
      <rPr>
        <sz val="16"/>
        <color rgb="FF000000"/>
        <rFont val="BIZ UDゴシック"/>
        <family val="3"/>
        <charset val="128"/>
      </rPr>
      <t>AMN</t>
    </r>
    <rPh sb="1" eb="2">
      <t>タマ</t>
    </rPh>
    <rPh sb="2" eb="3">
      <t>ノ</t>
    </rPh>
    <rPh sb="3" eb="4">
      <t>ウラ</t>
    </rPh>
    <phoneticPr fontId="3"/>
  </si>
  <si>
    <r>
      <rPr>
        <sz val="20"/>
        <color indexed="10"/>
        <rFont val="BIZ UDゴシック"/>
        <family val="3"/>
        <charset val="128"/>
      </rPr>
      <t>★</t>
    </r>
    <r>
      <rPr>
        <sz val="20"/>
        <rFont val="BIZ UDゴシック"/>
        <family val="3"/>
        <charset val="128"/>
      </rPr>
      <t>富江</t>
    </r>
    <r>
      <rPr>
        <sz val="16"/>
        <rFont val="BIZ UDゴシック"/>
        <family val="3"/>
        <charset val="128"/>
      </rPr>
      <t>A</t>
    </r>
    <rPh sb="1" eb="3">
      <t>トミエ</t>
    </rPh>
    <phoneticPr fontId="3"/>
  </si>
  <si>
    <r>
      <rPr>
        <sz val="20"/>
        <color indexed="10"/>
        <rFont val="BIZ UDゴシック"/>
        <family val="3"/>
        <charset val="128"/>
      </rPr>
      <t>★</t>
    </r>
    <r>
      <rPr>
        <sz val="20"/>
        <color indexed="8"/>
        <rFont val="BIZ UDゴシック"/>
        <family val="3"/>
        <charset val="128"/>
      </rPr>
      <t>福江</t>
    </r>
    <r>
      <rPr>
        <sz val="16"/>
        <color rgb="FF000000"/>
        <rFont val="BIZ UDゴシック"/>
        <family val="3"/>
        <charset val="128"/>
      </rPr>
      <t>NK</t>
    </r>
    <rPh sb="1" eb="3">
      <t>フクエ</t>
    </rPh>
    <phoneticPr fontId="2"/>
  </si>
  <si>
    <r>
      <rPr>
        <sz val="20"/>
        <color indexed="10"/>
        <rFont val="BIZ UDゴシック"/>
        <family val="3"/>
        <charset val="128"/>
      </rPr>
      <t>★</t>
    </r>
    <r>
      <rPr>
        <sz val="20"/>
        <color indexed="8"/>
        <rFont val="BIZ UDゴシック"/>
        <family val="3"/>
        <charset val="128"/>
      </rPr>
      <t>富江</t>
    </r>
    <r>
      <rPr>
        <sz val="16"/>
        <color rgb="FF000000"/>
        <rFont val="BIZ UDゴシック"/>
        <family val="3"/>
        <charset val="128"/>
      </rPr>
      <t>MY</t>
    </r>
    <rPh sb="1" eb="3">
      <t>トミエ</t>
    </rPh>
    <phoneticPr fontId="2"/>
  </si>
  <si>
    <r>
      <rPr>
        <sz val="20"/>
        <color indexed="10"/>
        <rFont val="BIZ UDゴシック"/>
        <family val="3"/>
        <charset val="128"/>
      </rPr>
      <t>★</t>
    </r>
    <r>
      <rPr>
        <sz val="20"/>
        <color indexed="8"/>
        <rFont val="BIZ UDゴシック"/>
        <family val="3"/>
        <charset val="128"/>
      </rPr>
      <t>比田勝</t>
    </r>
    <r>
      <rPr>
        <sz val="16"/>
        <color rgb="FF000000"/>
        <rFont val="BIZ UDゴシック"/>
        <family val="3"/>
        <charset val="128"/>
      </rPr>
      <t>AMY</t>
    </r>
    <rPh sb="1" eb="2">
      <t>ヒ</t>
    </rPh>
    <rPh sb="2" eb="3">
      <t>タ</t>
    </rPh>
    <rPh sb="3" eb="4">
      <t>カツ</t>
    </rPh>
    <phoneticPr fontId="2"/>
  </si>
  <si>
    <r>
      <rPr>
        <sz val="20"/>
        <color indexed="10"/>
        <rFont val="BIZ UDゴシック"/>
        <family val="3"/>
        <charset val="128"/>
      </rPr>
      <t>★</t>
    </r>
    <r>
      <rPr>
        <sz val="20"/>
        <color indexed="8"/>
        <rFont val="BIZ UDゴシック"/>
        <family val="3"/>
        <charset val="128"/>
      </rPr>
      <t>佐須奈</t>
    </r>
    <r>
      <rPr>
        <sz val="16"/>
        <color rgb="FF000000"/>
        <rFont val="BIZ UDゴシック"/>
        <family val="3"/>
        <charset val="128"/>
      </rPr>
      <t>AM</t>
    </r>
    <rPh sb="1" eb="2">
      <t>サ</t>
    </rPh>
    <rPh sb="2" eb="3">
      <t>ス</t>
    </rPh>
    <rPh sb="3" eb="4">
      <t>ナ</t>
    </rPh>
    <phoneticPr fontId="2"/>
  </si>
  <si>
    <t>Ｎポス</t>
    <phoneticPr fontId="2"/>
  </si>
  <si>
    <r>
      <t>福田西部</t>
    </r>
    <r>
      <rPr>
        <sz val="16"/>
        <color rgb="FF000000"/>
        <rFont val="BIZ UDゴシック"/>
        <family val="3"/>
        <charset val="128"/>
      </rPr>
      <t>AMYNK</t>
    </r>
    <rPh sb="0" eb="2">
      <t>フクダ</t>
    </rPh>
    <rPh sb="2" eb="4">
      <t>セイブ</t>
    </rPh>
    <phoneticPr fontId="3"/>
  </si>
  <si>
    <r>
      <t>茂木</t>
    </r>
    <r>
      <rPr>
        <sz val="16"/>
        <color rgb="FF000000"/>
        <rFont val="BIZ UDゴシック"/>
        <family val="3"/>
        <charset val="128"/>
      </rPr>
      <t>AMYNK</t>
    </r>
    <rPh sb="0" eb="2">
      <t>モギ</t>
    </rPh>
    <phoneticPr fontId="2"/>
  </si>
  <si>
    <r>
      <t>南が丘</t>
    </r>
    <r>
      <rPr>
        <sz val="16"/>
        <color rgb="FF000000"/>
        <rFont val="BIZ UDゴシック"/>
        <family val="3"/>
        <charset val="128"/>
      </rPr>
      <t>AMYNK</t>
    </r>
    <rPh sb="0" eb="1">
      <t>ミナミ</t>
    </rPh>
    <rPh sb="2" eb="3">
      <t>オカ</t>
    </rPh>
    <phoneticPr fontId="3"/>
  </si>
  <si>
    <r>
      <t>小島</t>
    </r>
    <r>
      <rPr>
        <sz val="16"/>
        <color rgb="FF000000"/>
        <rFont val="BIZ UDゴシック"/>
        <family val="3"/>
        <charset val="128"/>
      </rPr>
      <t>AMYNK</t>
    </r>
    <rPh sb="0" eb="2">
      <t>コジマ</t>
    </rPh>
    <phoneticPr fontId="3"/>
  </si>
  <si>
    <r>
      <t>田上</t>
    </r>
    <r>
      <rPr>
        <sz val="16"/>
        <color rgb="FF000000"/>
        <rFont val="BIZ UDゴシック"/>
        <family val="3"/>
        <charset val="128"/>
      </rPr>
      <t>AMYNSK</t>
    </r>
    <rPh sb="0" eb="2">
      <t>タガミ</t>
    </rPh>
    <phoneticPr fontId="3"/>
  </si>
  <si>
    <r>
      <t>加津佐</t>
    </r>
    <r>
      <rPr>
        <sz val="16"/>
        <rFont val="BIZ UDゴシック"/>
        <family val="3"/>
        <charset val="128"/>
      </rPr>
      <t>A</t>
    </r>
    <rPh sb="0" eb="1">
      <t>カ</t>
    </rPh>
    <rPh sb="1" eb="2">
      <t>ツ</t>
    </rPh>
    <rPh sb="2" eb="3">
      <t>サ</t>
    </rPh>
    <phoneticPr fontId="2"/>
  </si>
  <si>
    <r>
      <t>西海</t>
    </r>
    <r>
      <rPr>
        <sz val="16"/>
        <color rgb="FF000000"/>
        <rFont val="BIZ UDゴシック"/>
        <family val="3"/>
        <charset val="128"/>
      </rPr>
      <t>AMYNK</t>
    </r>
    <rPh sb="0" eb="2">
      <t>サイカイ</t>
    </rPh>
    <phoneticPr fontId="2"/>
  </si>
  <si>
    <r>
      <t>志佐</t>
    </r>
    <r>
      <rPr>
        <sz val="16"/>
        <color rgb="FF000000"/>
        <rFont val="BIZ UDゴシック"/>
        <family val="3"/>
        <charset val="128"/>
      </rPr>
      <t>AMNSK</t>
    </r>
    <rPh sb="0" eb="1">
      <t>シ</t>
    </rPh>
    <rPh sb="1" eb="2">
      <t>サ</t>
    </rPh>
    <phoneticPr fontId="3"/>
  </si>
  <si>
    <t xml:space="preserve"> </t>
    <phoneticPr fontId="2"/>
  </si>
  <si>
    <t xml:space="preserve">  </t>
    <phoneticPr fontId="2"/>
  </si>
  <si>
    <r>
      <t>有家･西有家</t>
    </r>
    <r>
      <rPr>
        <sz val="16"/>
        <color rgb="FF000000"/>
        <rFont val="BIZ UDゴシック"/>
        <family val="3"/>
        <charset val="128"/>
      </rPr>
      <t>AYNK</t>
    </r>
    <rPh sb="0" eb="2">
      <t>アリエ</t>
    </rPh>
    <rPh sb="3" eb="6">
      <t>ニシアリエ</t>
    </rPh>
    <phoneticPr fontId="2"/>
  </si>
  <si>
    <r>
      <t>平戸</t>
    </r>
    <r>
      <rPr>
        <sz val="16"/>
        <color rgb="FF000000"/>
        <rFont val="BIZ UDゴシック"/>
        <family val="3"/>
        <charset val="128"/>
      </rPr>
      <t>AMYNSK</t>
    </r>
    <rPh sb="0" eb="2">
      <t>ヒラド</t>
    </rPh>
    <phoneticPr fontId="2"/>
  </si>
  <si>
    <t>(PS)浦上駅前</t>
    <rPh sb="4" eb="6">
      <t>ウラカミ</t>
    </rPh>
    <rPh sb="6" eb="8">
      <t>エキマエ</t>
    </rPh>
    <phoneticPr fontId="3"/>
  </si>
  <si>
    <r>
      <t>大村</t>
    </r>
    <r>
      <rPr>
        <sz val="16"/>
        <rFont val="BIZ UDゴシック"/>
        <family val="3"/>
        <charset val="128"/>
      </rPr>
      <t>AK</t>
    </r>
    <rPh sb="0" eb="2">
      <t>オオムラ</t>
    </rPh>
    <phoneticPr fontId="2"/>
  </si>
  <si>
    <r>
      <t>有馬</t>
    </r>
    <r>
      <rPr>
        <sz val="16"/>
        <color rgb="FF000000"/>
        <rFont val="BIZ UDゴシック"/>
        <family val="3"/>
        <charset val="128"/>
      </rPr>
      <t>AMNYK</t>
    </r>
    <rPh sb="0" eb="2">
      <t>アリマ</t>
    </rPh>
    <phoneticPr fontId="2"/>
  </si>
  <si>
    <r>
      <t>長与南</t>
    </r>
    <r>
      <rPr>
        <sz val="16"/>
        <color rgb="FF000000"/>
        <rFont val="BIZ UDゴシック"/>
        <family val="3"/>
        <charset val="128"/>
      </rPr>
      <t>AMNSK</t>
    </r>
    <rPh sb="0" eb="2">
      <t>ナガヨ</t>
    </rPh>
    <rPh sb="2" eb="3">
      <t>ミナミ</t>
    </rPh>
    <phoneticPr fontId="2"/>
  </si>
  <si>
    <r>
      <t>長与</t>
    </r>
    <r>
      <rPr>
        <sz val="16"/>
        <color rgb="FF000000"/>
        <rFont val="BIZ UDゴシック"/>
        <family val="3"/>
        <charset val="128"/>
      </rPr>
      <t>AMNSK</t>
    </r>
    <rPh sb="0" eb="2">
      <t>ナガヨ</t>
    </rPh>
    <phoneticPr fontId="2"/>
  </si>
  <si>
    <t>(PS)長与</t>
    <rPh sb="4" eb="6">
      <t>ナガヨ</t>
    </rPh>
    <phoneticPr fontId="4"/>
  </si>
  <si>
    <t>※長与-長崎と統合202512</t>
    <rPh sb="1" eb="3">
      <t>ナガヨ</t>
    </rPh>
    <rPh sb="4" eb="6">
      <t>ナガサキ</t>
    </rPh>
    <rPh sb="7" eb="9">
      <t>トウゴウ</t>
    </rPh>
    <phoneticPr fontId="2"/>
  </si>
  <si>
    <t>(PS)日宇天神</t>
    <rPh sb="4" eb="6">
      <t>ヒウ</t>
    </rPh>
    <rPh sb="6" eb="8">
      <t>テンジン</t>
    </rPh>
    <phoneticPr fontId="4"/>
  </si>
  <si>
    <t>(PS)中央西部</t>
    <rPh sb="4" eb="6">
      <t>チュウオウ</t>
    </rPh>
    <rPh sb="6" eb="8">
      <t>セイブ</t>
    </rPh>
    <phoneticPr fontId="4"/>
  </si>
  <si>
    <t>(PS)俵町稲荷</t>
    <rPh sb="4" eb="5">
      <t>タワラ</t>
    </rPh>
    <rPh sb="5" eb="6">
      <t>マチ</t>
    </rPh>
    <rPh sb="6" eb="8">
      <t>イナリ</t>
    </rPh>
    <phoneticPr fontId="4"/>
  </si>
  <si>
    <t>(PS)相浦日野</t>
    <rPh sb="4" eb="6">
      <t>アイノウラ</t>
    </rPh>
    <rPh sb="6" eb="8">
      <t>ヒノ</t>
    </rPh>
    <phoneticPr fontId="4"/>
  </si>
  <si>
    <t>(PS)吉井世知原佐々</t>
    <rPh sb="4" eb="6">
      <t>ヨシイ</t>
    </rPh>
    <rPh sb="6" eb="9">
      <t>セチバル</t>
    </rPh>
    <rPh sb="9" eb="11">
      <t>サザ</t>
    </rPh>
    <phoneticPr fontId="4"/>
  </si>
  <si>
    <t>(PS)波佐見</t>
    <rPh sb="4" eb="7">
      <t>ハサミ</t>
    </rPh>
    <phoneticPr fontId="4"/>
  </si>
  <si>
    <t>(PS)大村西</t>
    <rPh sb="4" eb="7">
      <t>オオムラニシ</t>
    </rPh>
    <phoneticPr fontId="4"/>
  </si>
  <si>
    <t>(PS)西諌早</t>
    <rPh sb="4" eb="7">
      <t>ニシイサハヤ</t>
    </rPh>
    <phoneticPr fontId="4"/>
  </si>
  <si>
    <t>(PS)諌早インター</t>
    <rPh sb="4" eb="6">
      <t>イサハヤ</t>
    </rPh>
    <phoneticPr fontId="4"/>
  </si>
  <si>
    <t>(PS)深堀･香焼</t>
    <rPh sb="4" eb="6">
      <t>フカホリ</t>
    </rPh>
    <rPh sb="7" eb="9">
      <t>コウヤギ</t>
    </rPh>
    <phoneticPr fontId="4"/>
  </si>
  <si>
    <t>(PS)蚊焼･平山</t>
    <rPh sb="4" eb="5">
      <t>カ</t>
    </rPh>
    <rPh sb="5" eb="6">
      <t>ヤキ</t>
    </rPh>
    <rPh sb="7" eb="9">
      <t>ヒラヤマ</t>
    </rPh>
    <phoneticPr fontId="5"/>
  </si>
  <si>
    <t>※(PS)稲佐-廃店202604</t>
    <rPh sb="5" eb="6">
      <t>イネ</t>
    </rPh>
    <rPh sb="6" eb="7">
      <t>タスク</t>
    </rPh>
    <rPh sb="8" eb="9">
      <t>ハイ</t>
    </rPh>
    <rPh sb="9" eb="10">
      <t>テン</t>
    </rPh>
    <phoneticPr fontId="5"/>
  </si>
  <si>
    <r>
      <t>Nポス</t>
    </r>
    <r>
      <rPr>
        <sz val="18"/>
        <color rgb="FF000000"/>
        <rFont val="BIZ UDゴシック"/>
        <family val="3"/>
        <charset val="128"/>
      </rPr>
      <t>(PS)</t>
    </r>
    <r>
      <rPr>
        <sz val="18"/>
        <color indexed="8"/>
        <rFont val="BIZ UDゴシック"/>
        <family val="3"/>
        <charset val="128"/>
      </rPr>
      <t>　※火･金･土は以外は不可</t>
    </r>
    <rPh sb="9" eb="10">
      <t>カ</t>
    </rPh>
    <rPh sb="11" eb="12">
      <t>キン</t>
    </rPh>
    <rPh sb="13" eb="14">
      <t>ド</t>
    </rPh>
    <rPh sb="15" eb="17">
      <t>イガイ</t>
    </rPh>
    <phoneticPr fontId="2"/>
  </si>
  <si>
    <t>※(PS)香焼-深堀に統合202604</t>
    <rPh sb="5" eb="6">
      <t>カオ</t>
    </rPh>
    <rPh sb="6" eb="7">
      <t>ヤ</t>
    </rPh>
    <rPh sb="8" eb="10">
      <t>フカホリ</t>
    </rPh>
    <rPh sb="11" eb="13">
      <t>トウゴウ</t>
    </rPh>
    <phoneticPr fontId="5"/>
  </si>
  <si>
    <r>
      <t>式見</t>
    </r>
    <r>
      <rPr>
        <sz val="16"/>
        <color rgb="FF000000"/>
        <rFont val="BIZ UDゴシック"/>
        <family val="3"/>
        <charset val="128"/>
      </rPr>
      <t>AMYN</t>
    </r>
    <rPh sb="0" eb="1">
      <t>シキ</t>
    </rPh>
    <rPh sb="1" eb="2">
      <t>ミ</t>
    </rPh>
    <phoneticPr fontId="3"/>
  </si>
  <si>
    <r>
      <rPr>
        <sz val="20"/>
        <color indexed="10"/>
        <rFont val="BIZ UDゴシック"/>
        <family val="3"/>
        <charset val="128"/>
      </rPr>
      <t>★</t>
    </r>
    <r>
      <rPr>
        <sz val="20"/>
        <rFont val="BIZ UDゴシック"/>
        <family val="3"/>
        <charset val="128"/>
      </rPr>
      <t>奈良尾</t>
    </r>
    <r>
      <rPr>
        <sz val="16"/>
        <rFont val="BIZ UDゴシック"/>
        <family val="3"/>
        <charset val="128"/>
      </rPr>
      <t>AMYN</t>
    </r>
    <rPh sb="1" eb="4">
      <t>ナラオ</t>
    </rPh>
    <phoneticPr fontId="3"/>
  </si>
  <si>
    <r>
      <rPr>
        <sz val="20"/>
        <color indexed="10"/>
        <rFont val="BIZ UDゴシック"/>
        <family val="3"/>
        <charset val="128"/>
      </rPr>
      <t>★</t>
    </r>
    <r>
      <rPr>
        <sz val="20"/>
        <color indexed="8"/>
        <rFont val="BIZ UDゴシック"/>
        <family val="3"/>
        <charset val="128"/>
      </rPr>
      <t>岐宿</t>
    </r>
    <r>
      <rPr>
        <sz val="16"/>
        <color rgb="FF000000"/>
        <rFont val="BIZ UDゴシック"/>
        <family val="3"/>
        <charset val="128"/>
      </rPr>
      <t>AMN</t>
    </r>
    <rPh sb="1" eb="3">
      <t>キシュク</t>
    </rPh>
    <phoneticPr fontId="3"/>
  </si>
  <si>
    <r>
      <rPr>
        <sz val="20"/>
        <color indexed="10"/>
        <rFont val="BIZ UDゴシック"/>
        <family val="3"/>
        <charset val="128"/>
      </rPr>
      <t>★</t>
    </r>
    <r>
      <rPr>
        <sz val="20"/>
        <color indexed="8"/>
        <rFont val="BIZ UDゴシック"/>
        <family val="3"/>
        <charset val="128"/>
      </rPr>
      <t>奈留</t>
    </r>
    <r>
      <rPr>
        <sz val="16"/>
        <color rgb="FF000000"/>
        <rFont val="BIZ UDゴシック"/>
        <family val="3"/>
        <charset val="128"/>
      </rPr>
      <t>AMYN</t>
    </r>
    <rPh sb="1" eb="3">
      <t>ナル</t>
    </rPh>
    <phoneticPr fontId="3"/>
  </si>
  <si>
    <r>
      <rPr>
        <sz val="20"/>
        <color indexed="10"/>
        <rFont val="BIZ UDゴシック"/>
        <family val="3"/>
        <charset val="128"/>
      </rPr>
      <t>◎</t>
    </r>
    <r>
      <rPr>
        <sz val="20"/>
        <color indexed="8"/>
        <rFont val="BIZ UDゴシック"/>
        <family val="3"/>
        <charset val="128"/>
      </rPr>
      <t>鷹島</t>
    </r>
    <r>
      <rPr>
        <sz val="16"/>
        <color rgb="FF000000"/>
        <rFont val="BIZ UDゴシック"/>
        <family val="3"/>
        <charset val="128"/>
      </rPr>
      <t>AMN</t>
    </r>
    <rPh sb="1" eb="3">
      <t>タカシマ</t>
    </rPh>
    <phoneticPr fontId="3"/>
  </si>
  <si>
    <r>
      <t>大草</t>
    </r>
    <r>
      <rPr>
        <sz val="16"/>
        <color rgb="FF000000"/>
        <rFont val="BIZ UDゴシック"/>
        <family val="3"/>
        <charset val="128"/>
      </rPr>
      <t>AMN</t>
    </r>
    <rPh sb="0" eb="2">
      <t>オオクサ</t>
    </rPh>
    <phoneticPr fontId="3"/>
  </si>
  <si>
    <r>
      <t>旭町</t>
    </r>
    <r>
      <rPr>
        <sz val="16"/>
        <color rgb="FF000000"/>
        <rFont val="BIZ UDゴシック"/>
        <family val="3"/>
        <charset val="128"/>
      </rPr>
      <t>AMNK</t>
    </r>
    <rPh sb="0" eb="1">
      <t>アサヒ</t>
    </rPh>
    <rPh sb="1" eb="2">
      <t>マチ</t>
    </rPh>
    <phoneticPr fontId="3"/>
  </si>
  <si>
    <r>
      <t>長与高田</t>
    </r>
    <r>
      <rPr>
        <sz val="16"/>
        <color rgb="FF000000"/>
        <rFont val="BIZ UDゴシック"/>
        <family val="3"/>
        <charset val="128"/>
      </rPr>
      <t>AMNK</t>
    </r>
    <rPh sb="0" eb="2">
      <t>ナガヨ</t>
    </rPh>
    <rPh sb="2" eb="4">
      <t>コウダ</t>
    </rPh>
    <phoneticPr fontId="2"/>
  </si>
  <si>
    <t>※西部-高梨と統合202604</t>
    <rPh sb="1" eb="3">
      <t>セイブ</t>
    </rPh>
    <rPh sb="4" eb="6">
      <t>タカナシ</t>
    </rPh>
    <rPh sb="7" eb="9">
      <t>トウゴウ</t>
    </rPh>
    <phoneticPr fontId="3"/>
  </si>
  <si>
    <t>佐世保支社</t>
    <rPh sb="0" eb="5">
      <t>サセボシシャ</t>
    </rPh>
    <phoneticPr fontId="2"/>
  </si>
  <si>
    <t>(PS)江迎鹿町</t>
    <rPh sb="4" eb="6">
      <t>エムカエ</t>
    </rPh>
    <rPh sb="6" eb="8">
      <t>シカマチ</t>
    </rPh>
    <phoneticPr fontId="4"/>
  </si>
  <si>
    <t>(PS)赤迫･西町</t>
    <phoneticPr fontId="5"/>
  </si>
  <si>
    <r>
      <t>諫早西部</t>
    </r>
    <r>
      <rPr>
        <sz val="16"/>
        <rFont val="BIZ UDゴシック"/>
        <family val="3"/>
        <charset val="128"/>
      </rPr>
      <t>ANSK</t>
    </r>
    <rPh sb="0" eb="2">
      <t>イサハヤ</t>
    </rPh>
    <rPh sb="2" eb="4">
      <t>セイブ</t>
    </rPh>
    <phoneticPr fontId="2"/>
  </si>
  <si>
    <t>諫早西AMYSK</t>
    <rPh sb="0" eb="3">
      <t>イサハヤニシ</t>
    </rPh>
    <phoneticPr fontId="3"/>
  </si>
  <si>
    <t>※諫早西-西日本と統合202607</t>
    <rPh sb="1" eb="3">
      <t>イサハヤ</t>
    </rPh>
    <rPh sb="3" eb="4">
      <t>ニシ</t>
    </rPh>
    <rPh sb="5" eb="8">
      <t>ニシニホン</t>
    </rPh>
    <rPh sb="9" eb="11">
      <t>トウゴウ</t>
    </rPh>
    <phoneticPr fontId="2"/>
  </si>
  <si>
    <t>※諫早南-西日本と統合202607</t>
    <rPh sb="1" eb="3">
      <t>イサハヤ</t>
    </rPh>
    <rPh sb="3" eb="4">
      <t>ミナミ</t>
    </rPh>
    <rPh sb="5" eb="8">
      <t>ニシニホン</t>
    </rPh>
    <rPh sb="9" eb="11">
      <t>トウゴウ</t>
    </rPh>
    <phoneticPr fontId="2"/>
  </si>
  <si>
    <t>※飯盛-毎日･喜々津と統合202607</t>
    <rPh sb="1" eb="3">
      <t>イイモリ</t>
    </rPh>
    <rPh sb="4" eb="6">
      <t>マイニチ</t>
    </rPh>
    <rPh sb="7" eb="10">
      <t>キキツ</t>
    </rPh>
    <rPh sb="11" eb="13">
      <t>トウゴウ</t>
    </rPh>
    <phoneticPr fontId="2"/>
  </si>
  <si>
    <t>※西諫早-毎日･諫早西部と統合202607</t>
    <rPh sb="1" eb="2">
      <t>ニシ</t>
    </rPh>
    <rPh sb="2" eb="4">
      <t>イサハヤ</t>
    </rPh>
    <rPh sb="5" eb="7">
      <t>マイニチ</t>
    </rPh>
    <rPh sb="8" eb="12">
      <t>イサハヤセイブ</t>
    </rPh>
    <rPh sb="13" eb="15">
      <t>トウゴウ</t>
    </rPh>
    <phoneticPr fontId="2"/>
  </si>
  <si>
    <t>※西諌早-毎日･諫早西部と統合202607</t>
    <rPh sb="1" eb="2">
      <t>ニシ</t>
    </rPh>
    <rPh sb="2" eb="4">
      <t>イサハヤ</t>
    </rPh>
    <rPh sb="5" eb="7">
      <t>マイニチ</t>
    </rPh>
    <rPh sb="8" eb="12">
      <t>イサハヤセイブ</t>
    </rPh>
    <rPh sb="13" eb="15">
      <t>トウゴウ</t>
    </rPh>
    <phoneticPr fontId="2"/>
  </si>
  <si>
    <t>諫早北AMNSK</t>
    <rPh sb="0" eb="2">
      <t>イサハヤ</t>
    </rPh>
    <rPh sb="2" eb="3">
      <t>キタ</t>
    </rPh>
    <phoneticPr fontId="3"/>
  </si>
  <si>
    <t>諫早南AMYK</t>
    <rPh sb="0" eb="2">
      <t>イサハヤ</t>
    </rPh>
    <rPh sb="2" eb="3">
      <t>ミナミ</t>
    </rPh>
    <phoneticPr fontId="3"/>
  </si>
  <si>
    <t>喜々津･飯盛ANK</t>
    <rPh sb="0" eb="3">
      <t>キキツ</t>
    </rPh>
    <rPh sb="4" eb="6">
      <t>イイモリ</t>
    </rPh>
    <phoneticPr fontId="2"/>
  </si>
  <si>
    <t>諫早中央MNK</t>
    <rPh sb="0" eb="2">
      <t>イサハヤ</t>
    </rPh>
    <rPh sb="2" eb="4">
      <t>チュウオウ</t>
    </rPh>
    <phoneticPr fontId="3"/>
  </si>
  <si>
    <t>※黒崎･神浦-新港に統合202608</t>
    <rPh sb="1" eb="3">
      <t>クロサキ</t>
    </rPh>
    <rPh sb="4" eb="6">
      <t>コウノウラ</t>
    </rPh>
    <rPh sb="7" eb="9">
      <t>シンコウ</t>
    </rPh>
    <rPh sb="10" eb="12">
      <t>トウゴウ</t>
    </rPh>
    <phoneticPr fontId="14"/>
  </si>
  <si>
    <t>※大野東-大野と統合202608</t>
    <rPh sb="1" eb="3">
      <t>オオノ</t>
    </rPh>
    <rPh sb="3" eb="4">
      <t>ヒガシ</t>
    </rPh>
    <rPh sb="5" eb="7">
      <t>オオノ</t>
    </rPh>
    <rPh sb="8" eb="10">
      <t>トウゴウ</t>
    </rPh>
    <phoneticPr fontId="3"/>
  </si>
  <si>
    <t>※川平-長崎に統合202609</t>
    <rPh sb="1" eb="3">
      <t>カワヒラ</t>
    </rPh>
    <rPh sb="4" eb="6">
      <t>ナガサキ</t>
    </rPh>
    <rPh sb="7" eb="9">
      <t>トウゴウ</t>
    </rPh>
    <phoneticPr fontId="2"/>
  </si>
  <si>
    <t>(PS)新港</t>
    <rPh sb="4" eb="6">
      <t>シンコウ</t>
    </rPh>
    <phoneticPr fontId="5"/>
  </si>
  <si>
    <t xml:space="preserve">令和８年(2026年)１０月改訂部数における統廃合および変更箇所(2026.5以降含む)
</t>
    <rPh sb="0" eb="2">
      <t>レイワ</t>
    </rPh>
    <rPh sb="9" eb="10">
      <t>ネン</t>
    </rPh>
    <rPh sb="39" eb="41">
      <t>イコウ</t>
    </rPh>
    <rPh sb="41" eb="42">
      <t>フク</t>
    </rPh>
    <phoneticPr fontId="2"/>
  </si>
  <si>
    <t>① 長崎市　2026.6長崎新聞「道の尾･滑石」の一部エリアを長崎新聞「滑石西部」へ移動。</t>
    <rPh sb="2" eb="5">
      <t>ナガサキシ</t>
    </rPh>
    <rPh sb="12" eb="16">
      <t>ナガサキシンブン</t>
    </rPh>
    <rPh sb="17" eb="18">
      <t>ミチ</t>
    </rPh>
    <rPh sb="19" eb="20">
      <t>オ</t>
    </rPh>
    <rPh sb="21" eb="23">
      <t>ナメシ</t>
    </rPh>
    <rPh sb="25" eb="27">
      <t>イチブ</t>
    </rPh>
    <rPh sb="31" eb="35">
      <t>ナガサキシンブン</t>
    </rPh>
    <rPh sb="36" eb="40">
      <t>ナメシセイブ</t>
    </rPh>
    <rPh sb="42" eb="44">
      <t>イドウ</t>
    </rPh>
    <phoneticPr fontId="2"/>
  </si>
  <si>
    <t>② 長崎市　2026.7長崎新聞「道の尾･滑石」の一部エリアを長崎新聞「柳谷・白鳥」へ移動し店名を「赤迫･西町」へ変更。</t>
    <rPh sb="2" eb="5">
      <t>ナガサキシ</t>
    </rPh>
    <rPh sb="36" eb="38">
      <t>ヤナギタニ</t>
    </rPh>
    <rPh sb="39" eb="41">
      <t>シラトリ</t>
    </rPh>
    <rPh sb="46" eb="48">
      <t>テンメイ</t>
    </rPh>
    <rPh sb="50" eb="52">
      <t>アカサコ</t>
    </rPh>
    <rPh sb="53" eb="55">
      <t>ニシマチ</t>
    </rPh>
    <rPh sb="57" eb="59">
      <t>ヘンコウ</t>
    </rPh>
    <phoneticPr fontId="2"/>
  </si>
  <si>
    <t>③ 諫早市　2026.7西日本新聞「西諌早」「飯盛」と朝日新聞「西諌早」を毎日新聞「諫早西部」と「喜々津」それぞれ統合し喜々津は「喜々津･飯盛」へ店名変更。</t>
    <rPh sb="2" eb="5">
      <t>イサハヤシ</t>
    </rPh>
    <rPh sb="12" eb="17">
      <t>ニシニホンシンブン</t>
    </rPh>
    <rPh sb="18" eb="21">
      <t>ニシイサハヤ</t>
    </rPh>
    <rPh sb="23" eb="25">
      <t>イイモリ</t>
    </rPh>
    <rPh sb="27" eb="31">
      <t>アサヒシンブン</t>
    </rPh>
    <rPh sb="32" eb="35">
      <t>ニシイサハヤ</t>
    </rPh>
    <rPh sb="37" eb="39">
      <t>マイニチ</t>
    </rPh>
    <rPh sb="39" eb="41">
      <t>シンブン</t>
    </rPh>
    <rPh sb="42" eb="46">
      <t>イサハヤセイブ</t>
    </rPh>
    <rPh sb="49" eb="52">
      <t>キキツ</t>
    </rPh>
    <rPh sb="57" eb="59">
      <t>トウゴウ</t>
    </rPh>
    <rPh sb="60" eb="63">
      <t>キキツ</t>
    </rPh>
    <rPh sb="65" eb="68">
      <t>キキツ</t>
    </rPh>
    <rPh sb="69" eb="71">
      <t>イイモリ</t>
    </rPh>
    <rPh sb="73" eb="77">
      <t>テンメイヘンコウ</t>
    </rPh>
    <phoneticPr fontId="2"/>
  </si>
  <si>
    <t>④ 諫早市　2026.7読売新聞「諫早中央」「諫早北」へ西日本新聞が統合。</t>
    <rPh sb="2" eb="5">
      <t>イサハヤシ</t>
    </rPh>
    <rPh sb="12" eb="14">
      <t>ヨミウリ</t>
    </rPh>
    <rPh sb="14" eb="16">
      <t>シンブン</t>
    </rPh>
    <rPh sb="17" eb="19">
      <t>イサハヤ</t>
    </rPh>
    <rPh sb="19" eb="21">
      <t>チュウオウ</t>
    </rPh>
    <rPh sb="23" eb="26">
      <t>イサハヤキタ</t>
    </rPh>
    <rPh sb="28" eb="33">
      <t>ニシニホンシンブン</t>
    </rPh>
    <rPh sb="34" eb="36">
      <t>トウゴウ</t>
    </rPh>
    <phoneticPr fontId="2"/>
  </si>
  <si>
    <t>⑤ 諫早市　2026.7西日本新聞「本諫早」「諫早駅前」「諫早北」「諫早南」が読売と分割統合し西日本新聞「諫早西」「諫早南」となる。</t>
    <rPh sb="2" eb="5">
      <t>イサハヤシ</t>
    </rPh>
    <rPh sb="12" eb="15">
      <t>ニシニホン</t>
    </rPh>
    <rPh sb="15" eb="17">
      <t>シンブン</t>
    </rPh>
    <rPh sb="18" eb="21">
      <t>ホンイサハヤ</t>
    </rPh>
    <rPh sb="23" eb="27">
      <t>イサハヤエキマエ</t>
    </rPh>
    <rPh sb="29" eb="32">
      <t>イサハヤキタ</t>
    </rPh>
    <rPh sb="34" eb="37">
      <t>イサハヤミナミ</t>
    </rPh>
    <rPh sb="39" eb="41">
      <t>ヨミウリ</t>
    </rPh>
    <rPh sb="42" eb="46">
      <t>ブンカツトウゴウ</t>
    </rPh>
    <rPh sb="47" eb="50">
      <t>ニシニホン</t>
    </rPh>
    <rPh sb="50" eb="52">
      <t>シンブン</t>
    </rPh>
    <rPh sb="53" eb="56">
      <t>イサハヤニシ</t>
    </rPh>
    <rPh sb="58" eb="61">
      <t>イサハヤミナミ</t>
    </rPh>
    <phoneticPr fontId="2"/>
  </si>
  <si>
    <t>⑥ 諫早市　2026.7読売新聞「諫早南」の一部エリアを読売「矢上」へ統合。</t>
    <rPh sb="2" eb="5">
      <t>イサハヤシ</t>
    </rPh>
    <rPh sb="12" eb="14">
      <t>ヨミウリ</t>
    </rPh>
    <rPh sb="14" eb="16">
      <t>シンブン</t>
    </rPh>
    <rPh sb="17" eb="19">
      <t>イサハヤ</t>
    </rPh>
    <rPh sb="19" eb="20">
      <t>ミナミ</t>
    </rPh>
    <rPh sb="22" eb="24">
      <t>イチブ</t>
    </rPh>
    <rPh sb="28" eb="30">
      <t>ヨミウリ</t>
    </rPh>
    <rPh sb="31" eb="33">
      <t>ヤガミ</t>
    </rPh>
    <rPh sb="35" eb="37">
      <t>トウゴウ</t>
    </rPh>
    <phoneticPr fontId="2"/>
  </si>
  <si>
    <t>⑦ 長崎市　2026.8長崎新聞「黒崎･神浦」が長崎新聞「新港」へ統合。</t>
    <rPh sb="2" eb="5">
      <t>ナガサキシ</t>
    </rPh>
    <rPh sb="12" eb="16">
      <t>ナガサキシンブン</t>
    </rPh>
    <rPh sb="17" eb="19">
      <t>クロサキ</t>
    </rPh>
    <rPh sb="20" eb="22">
      <t>コウノウラ</t>
    </rPh>
    <rPh sb="24" eb="28">
      <t>ナガサキシンブン</t>
    </rPh>
    <rPh sb="29" eb="31">
      <t>シンコウ</t>
    </rPh>
    <rPh sb="33" eb="35">
      <t>トウゴウ</t>
    </rPh>
    <phoneticPr fontId="2"/>
  </si>
  <si>
    <t>⑧ 佐世保市　2026.8西日本新聞「大野東」が西日本新聞「大野」へ統合。</t>
    <rPh sb="2" eb="6">
      <t>サセボシ</t>
    </rPh>
    <rPh sb="13" eb="18">
      <t>ニシニホンシンブン</t>
    </rPh>
    <rPh sb="19" eb="22">
      <t>オオノヒガシ</t>
    </rPh>
    <rPh sb="24" eb="29">
      <t>ニシニホンシンブン</t>
    </rPh>
    <rPh sb="30" eb="32">
      <t>オオノ</t>
    </rPh>
    <rPh sb="34" eb="36">
      <t>トウゴウ</t>
    </rPh>
    <phoneticPr fontId="2"/>
  </si>
  <si>
    <t>⑨ 長崎市　2026.9毎日新聞「川平」が長崎新聞「川平」へ統合。</t>
    <rPh sb="2" eb="5">
      <t>ナガサキシ</t>
    </rPh>
    <rPh sb="12" eb="16">
      <t>マイニチシンブン</t>
    </rPh>
    <rPh sb="17" eb="19">
      <t>カワヒラ</t>
    </rPh>
    <rPh sb="21" eb="25">
      <t>ナガサキシンブン</t>
    </rPh>
    <rPh sb="26" eb="28">
      <t>カワヒラ</t>
    </rPh>
    <rPh sb="30" eb="32">
      <t>トウゴウ</t>
    </rPh>
    <phoneticPr fontId="2"/>
  </si>
  <si>
    <t>⑩ 長崎市　2026.10長崎新聞「高浜」「野母」「脇岬」を統合し「高浜・野母・脇岬」へ店名変更。Ｎポス「新港」が新店として配布開始。</t>
    <rPh sb="2" eb="5">
      <t>ナガサキシ</t>
    </rPh>
    <rPh sb="13" eb="17">
      <t>ナガサキシンブン</t>
    </rPh>
    <rPh sb="18" eb="20">
      <t>タカハマ</t>
    </rPh>
    <rPh sb="22" eb="24">
      <t>ノモ</t>
    </rPh>
    <rPh sb="26" eb="28">
      <t>ワキミサキ</t>
    </rPh>
    <rPh sb="30" eb="32">
      <t>トウゴウ</t>
    </rPh>
    <rPh sb="34" eb="42">
      <t>タカハマ･ノモ･ワキミサキ</t>
    </rPh>
    <rPh sb="44" eb="48">
      <t>テンメイヘンコウ</t>
    </rPh>
    <rPh sb="53" eb="55">
      <t>シンコウ</t>
    </rPh>
    <rPh sb="57" eb="58">
      <t>シン</t>
    </rPh>
    <rPh sb="58" eb="59">
      <t>テン</t>
    </rPh>
    <rPh sb="62" eb="64">
      <t>ハイフ</t>
    </rPh>
    <rPh sb="64" eb="66">
      <t>カイシ</t>
    </rPh>
    <phoneticPr fontId="2"/>
  </si>
  <si>
    <t>※岩瀬浦-奈良尾に統合202604</t>
    <rPh sb="1" eb="4">
      <t>イワセウラ</t>
    </rPh>
    <rPh sb="5" eb="8">
      <t>ナラオ</t>
    </rPh>
    <rPh sb="9" eb="11">
      <t>トウゴウ</t>
    </rPh>
    <phoneticPr fontId="14"/>
  </si>
  <si>
    <r>
      <t>東長崎</t>
    </r>
    <r>
      <rPr>
        <sz val="16"/>
        <color rgb="FF000000"/>
        <rFont val="BIZ UDゴシック"/>
        <family val="3"/>
        <charset val="128"/>
      </rPr>
      <t>AMNK</t>
    </r>
    <rPh sb="0" eb="1">
      <t>ヒガシ</t>
    </rPh>
    <rPh sb="1" eb="3">
      <t>ナガサキ</t>
    </rPh>
    <phoneticPr fontId="4"/>
  </si>
  <si>
    <r>
      <rPr>
        <sz val="20"/>
        <color indexed="10"/>
        <rFont val="BIZ UDゴシック"/>
        <family val="3"/>
        <charset val="128"/>
      </rPr>
      <t>★</t>
    </r>
    <r>
      <rPr>
        <sz val="20"/>
        <color indexed="8"/>
        <rFont val="BIZ UDゴシック"/>
        <family val="3"/>
        <charset val="128"/>
      </rPr>
      <t>有川</t>
    </r>
    <r>
      <rPr>
        <sz val="16"/>
        <color rgb="FF000000"/>
        <rFont val="BIZ UDゴシック"/>
        <family val="3"/>
        <charset val="128"/>
      </rPr>
      <t>AMYN</t>
    </r>
    <rPh sb="1" eb="3">
      <t>アリカワ</t>
    </rPh>
    <phoneticPr fontId="3"/>
  </si>
  <si>
    <r>
      <t>千々石</t>
    </r>
    <r>
      <rPr>
        <sz val="16"/>
        <color rgb="FF000000"/>
        <rFont val="BIZ UDゴシック"/>
        <family val="3"/>
        <charset val="128"/>
      </rPr>
      <t>AMYN</t>
    </r>
    <rPh sb="0" eb="1">
      <t>セン</t>
    </rPh>
    <rPh sb="2" eb="3">
      <t>イシ</t>
    </rPh>
    <phoneticPr fontId="3"/>
  </si>
  <si>
    <r>
      <t>川棚</t>
    </r>
    <r>
      <rPr>
        <sz val="16"/>
        <color rgb="FF000000"/>
        <rFont val="BIZ UDゴシック"/>
        <family val="3"/>
        <charset val="128"/>
      </rPr>
      <t>AMK</t>
    </r>
    <rPh sb="0" eb="2">
      <t>カワタナ</t>
    </rPh>
    <phoneticPr fontId="3"/>
  </si>
  <si>
    <r>
      <t>田平</t>
    </r>
    <r>
      <rPr>
        <sz val="16"/>
        <color rgb="FF000000"/>
        <rFont val="BIZ UDゴシック"/>
        <family val="3"/>
        <charset val="128"/>
      </rPr>
      <t>AMN</t>
    </r>
    <rPh sb="0" eb="1">
      <t>タ</t>
    </rPh>
    <rPh sb="1" eb="2">
      <t>ヒラ</t>
    </rPh>
    <phoneticPr fontId="2"/>
  </si>
  <si>
    <t>㈱長崎新聞コネクト　２０２６年１０月改訂</t>
    <rPh sb="1" eb="3">
      <t>ナガサキ</t>
    </rPh>
    <rPh sb="3" eb="5">
      <t>シンブン</t>
    </rPh>
    <rPh sb="14" eb="15">
      <t>ネン</t>
    </rPh>
    <rPh sb="17" eb="18">
      <t>ガツ</t>
    </rPh>
    <rPh sb="18" eb="20">
      <t>カイテイ</t>
    </rPh>
    <phoneticPr fontId="2"/>
  </si>
  <si>
    <r>
      <t>宝町天神</t>
    </r>
    <r>
      <rPr>
        <sz val="16"/>
        <color rgb="FF000000"/>
        <rFont val="BIZ UDゴシック"/>
        <family val="3"/>
        <charset val="128"/>
      </rPr>
      <t>AMNS</t>
    </r>
    <rPh sb="0" eb="2">
      <t>タカラマチ</t>
    </rPh>
    <rPh sb="2" eb="4">
      <t>テンジン</t>
    </rPh>
    <phoneticPr fontId="3"/>
  </si>
  <si>
    <r>
      <t xml:space="preserve">高浜･野母･脇岬 </t>
    </r>
    <r>
      <rPr>
        <sz val="16"/>
        <color rgb="FF000000"/>
        <rFont val="BIZ UDゴシック"/>
        <family val="3"/>
        <charset val="128"/>
      </rPr>
      <t>AMYN</t>
    </r>
    <rPh sb="0" eb="2">
      <t>タカハマ</t>
    </rPh>
    <rPh sb="3" eb="4">
      <t>ノ</t>
    </rPh>
    <rPh sb="4" eb="5">
      <t>ハハ</t>
    </rPh>
    <rPh sb="6" eb="7">
      <t>ワキ</t>
    </rPh>
    <rPh sb="7" eb="8">
      <t>ミサキ</t>
    </rPh>
    <phoneticPr fontId="3"/>
  </si>
  <si>
    <r>
      <t>野母</t>
    </r>
    <r>
      <rPr>
        <sz val="16"/>
        <color rgb="FFFF0000"/>
        <rFont val="BIZ UDゴシック"/>
        <family val="3"/>
        <charset val="128"/>
      </rPr>
      <t>AMN</t>
    </r>
    <rPh sb="0" eb="1">
      <t>ノ</t>
    </rPh>
    <rPh sb="1" eb="2">
      <t>ハハ</t>
    </rPh>
    <phoneticPr fontId="3"/>
  </si>
  <si>
    <r>
      <t>脇岬</t>
    </r>
    <r>
      <rPr>
        <sz val="16"/>
        <color rgb="FFFF0000"/>
        <rFont val="BIZ UDゴシック"/>
        <family val="3"/>
        <charset val="128"/>
      </rPr>
      <t>AMYN</t>
    </r>
    <rPh sb="0" eb="1">
      <t>ワキ</t>
    </rPh>
    <rPh sb="1" eb="2">
      <t>ミサキ</t>
    </rPh>
    <phoneticPr fontId="3"/>
  </si>
  <si>
    <r>
      <t>小榊</t>
    </r>
    <r>
      <rPr>
        <sz val="16"/>
        <color rgb="FF000000"/>
        <rFont val="BIZ UDゴシック"/>
        <family val="3"/>
        <charset val="128"/>
      </rPr>
      <t>AMNK</t>
    </r>
    <rPh sb="0" eb="1">
      <t>コ</t>
    </rPh>
    <rPh sb="1" eb="2">
      <t>サカキ</t>
    </rPh>
    <phoneticPr fontId="3"/>
  </si>
  <si>
    <r>
      <t>赤迫･西町</t>
    </r>
    <r>
      <rPr>
        <sz val="16"/>
        <color rgb="FF000000"/>
        <rFont val="BIZ UDゴシック"/>
        <family val="3"/>
        <charset val="128"/>
      </rPr>
      <t>AMNK</t>
    </r>
    <rPh sb="0" eb="2">
      <t>アカサコ</t>
    </rPh>
    <rPh sb="3" eb="5">
      <t>ニシマチ</t>
    </rPh>
    <phoneticPr fontId="3"/>
  </si>
  <si>
    <r>
      <t>川平</t>
    </r>
    <r>
      <rPr>
        <sz val="16"/>
        <color rgb="FF000000"/>
        <rFont val="BIZ UDゴシック"/>
        <family val="3"/>
        <charset val="128"/>
      </rPr>
      <t>AMNSK</t>
    </r>
    <rPh sb="0" eb="1">
      <t>カワ</t>
    </rPh>
    <rPh sb="1" eb="2">
      <t>ヒラ</t>
    </rPh>
    <phoneticPr fontId="3"/>
  </si>
  <si>
    <r>
      <t>住吉</t>
    </r>
    <r>
      <rPr>
        <sz val="16"/>
        <color rgb="FF000000"/>
        <rFont val="BIZ UDゴシック"/>
        <family val="3"/>
        <charset val="128"/>
      </rPr>
      <t>AMNSK</t>
    </r>
    <rPh sb="0" eb="1">
      <t>ス</t>
    </rPh>
    <rPh sb="1" eb="2">
      <t>キチ</t>
    </rPh>
    <phoneticPr fontId="13"/>
  </si>
  <si>
    <r>
      <t>新港</t>
    </r>
    <r>
      <rPr>
        <sz val="16"/>
        <color rgb="FF000000"/>
        <rFont val="BIZ UDゴシック"/>
        <family val="3"/>
        <charset val="128"/>
      </rPr>
      <t>AMYNK</t>
    </r>
    <rPh sb="0" eb="1">
      <t>シン</t>
    </rPh>
    <rPh sb="1" eb="2">
      <t>ミナト</t>
    </rPh>
    <phoneticPr fontId="3"/>
  </si>
  <si>
    <r>
      <t>古賀･つつじヶ丘団地</t>
    </r>
    <r>
      <rPr>
        <sz val="16"/>
        <color rgb="FF000000"/>
        <rFont val="BIZ UDゴシック"/>
        <family val="3"/>
        <charset val="128"/>
      </rPr>
      <t>AMNK</t>
    </r>
    <rPh sb="0" eb="2">
      <t>コガ</t>
    </rPh>
    <rPh sb="7" eb="10">
      <t>オカダンチ</t>
    </rPh>
    <phoneticPr fontId="4"/>
  </si>
  <si>
    <r>
      <t>時津中央</t>
    </r>
    <r>
      <rPr>
        <sz val="16"/>
        <color rgb="FF000000"/>
        <rFont val="BIZ UDゴシック"/>
        <family val="3"/>
        <charset val="128"/>
      </rPr>
      <t>AMNSK</t>
    </r>
    <rPh sb="0" eb="2">
      <t>トキツ</t>
    </rPh>
    <rPh sb="2" eb="4">
      <t>チュウオウ</t>
    </rPh>
    <phoneticPr fontId="4"/>
  </si>
  <si>
    <r>
      <t>西海西部</t>
    </r>
    <r>
      <rPr>
        <sz val="16"/>
        <color rgb="FF000000"/>
        <rFont val="BIZ UDゴシック"/>
        <family val="3"/>
        <charset val="128"/>
      </rPr>
      <t>AMN</t>
    </r>
    <rPh sb="0" eb="4">
      <t>サイカイセイブ</t>
    </rPh>
    <phoneticPr fontId="2"/>
  </si>
  <si>
    <r>
      <t>松原</t>
    </r>
    <r>
      <rPr>
        <sz val="16"/>
        <color rgb="FF000000"/>
        <rFont val="BIZ UDゴシック"/>
        <family val="3"/>
        <charset val="128"/>
      </rPr>
      <t>AMNK</t>
    </r>
    <rPh sb="0" eb="2">
      <t>マツバラ</t>
    </rPh>
    <phoneticPr fontId="3"/>
  </si>
  <si>
    <r>
      <t>早岐</t>
    </r>
    <r>
      <rPr>
        <sz val="16"/>
        <color rgb="FF000000"/>
        <rFont val="BIZ UDゴシック"/>
        <family val="3"/>
        <charset val="128"/>
      </rPr>
      <t>AMYNK</t>
    </r>
    <rPh sb="0" eb="2">
      <t>ハイキ</t>
    </rPh>
    <phoneticPr fontId="2"/>
  </si>
  <si>
    <r>
      <t>日宇･天神</t>
    </r>
    <r>
      <rPr>
        <sz val="16"/>
        <color rgb="FF000000"/>
        <rFont val="BIZ UDゴシック"/>
        <family val="3"/>
        <charset val="128"/>
      </rPr>
      <t>MK</t>
    </r>
    <rPh sb="0" eb="2">
      <t>ヒウ</t>
    </rPh>
    <rPh sb="3" eb="5">
      <t>テンジン</t>
    </rPh>
    <phoneticPr fontId="3"/>
  </si>
  <si>
    <r>
      <rPr>
        <sz val="20"/>
        <color indexed="10"/>
        <rFont val="BIZ UDゴシック"/>
        <family val="3"/>
        <charset val="128"/>
      </rPr>
      <t>◎</t>
    </r>
    <r>
      <rPr>
        <sz val="20"/>
        <color indexed="8"/>
        <rFont val="BIZ UDゴシック"/>
        <family val="3"/>
        <charset val="128"/>
      </rPr>
      <t>福島</t>
    </r>
    <r>
      <rPr>
        <sz val="16"/>
        <color rgb="FF000000"/>
        <rFont val="BIZ UDゴシック"/>
        <family val="3"/>
        <charset val="128"/>
      </rPr>
      <t>AMN</t>
    </r>
    <rPh sb="1" eb="3">
      <t>フクシマ</t>
    </rPh>
    <phoneticPr fontId="3"/>
  </si>
  <si>
    <r>
      <rPr>
        <sz val="20"/>
        <color indexed="10"/>
        <rFont val="BIZ UDゴシック"/>
        <family val="3"/>
        <charset val="128"/>
      </rPr>
      <t>★</t>
    </r>
    <r>
      <rPr>
        <sz val="20"/>
        <color indexed="8"/>
        <rFont val="BIZ UDゴシック"/>
        <family val="3"/>
        <charset val="128"/>
      </rPr>
      <t>若松</t>
    </r>
    <r>
      <rPr>
        <sz val="16"/>
        <color rgb="FF000000"/>
        <rFont val="BIZ UDゴシック"/>
        <family val="3"/>
        <charset val="128"/>
      </rPr>
      <t>AMYN</t>
    </r>
    <rPh sb="1" eb="3">
      <t>ワカマツ</t>
    </rPh>
    <phoneticPr fontId="3"/>
  </si>
  <si>
    <r>
      <t>日野</t>
    </r>
    <r>
      <rPr>
        <sz val="16"/>
        <rFont val="BIZ UDゴシック"/>
        <family val="3"/>
        <charset val="128"/>
      </rPr>
      <t>AM</t>
    </r>
    <rPh sb="0" eb="1">
      <t>ヒ</t>
    </rPh>
    <rPh sb="1" eb="2">
      <t>ノ</t>
    </rPh>
    <phoneticPr fontId="3"/>
  </si>
  <si>
    <r>
      <rPr>
        <sz val="20"/>
        <color indexed="10"/>
        <rFont val="BIZ UDゴシック"/>
        <family val="3"/>
        <charset val="128"/>
      </rPr>
      <t>★</t>
    </r>
    <r>
      <rPr>
        <sz val="20"/>
        <color indexed="8"/>
        <rFont val="BIZ UDゴシック"/>
        <family val="3"/>
        <charset val="128"/>
      </rPr>
      <t>壱岐</t>
    </r>
    <r>
      <rPr>
        <sz val="16"/>
        <color rgb="FF000000"/>
        <rFont val="BIZ UDゴシック"/>
        <family val="3"/>
        <charset val="128"/>
      </rPr>
      <t>ASK</t>
    </r>
    <rPh sb="1" eb="3">
      <t>イキ</t>
    </rPh>
    <phoneticPr fontId="2"/>
  </si>
  <si>
    <r>
      <rPr>
        <sz val="20"/>
        <color indexed="10"/>
        <rFont val="BIZ UDゴシック"/>
        <family val="3"/>
        <charset val="128"/>
      </rPr>
      <t>★</t>
    </r>
    <r>
      <rPr>
        <sz val="20"/>
        <color indexed="8"/>
        <rFont val="BIZ UDゴシック"/>
        <family val="3"/>
        <charset val="128"/>
      </rPr>
      <t>勝本</t>
    </r>
    <r>
      <rPr>
        <sz val="16"/>
        <color rgb="FF000000"/>
        <rFont val="BIZ UDゴシック"/>
        <family val="3"/>
        <charset val="128"/>
      </rPr>
      <t>A</t>
    </r>
    <rPh sb="1" eb="3">
      <t>カツモト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</si>
</sst>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Red]\-#,##0.0"/>
    <numFmt numFmtId="177" formatCode="#,##0_ "/>
  </numFmts>
  <fonts count="90">
    <font>
      <sz val="11"/>
      <name val="ＭＳ Ｐゴシック"/>
      <family val="3"/>
      <charset val="128"/>
    </font>
    <font>
      <sz val="11"/>
      <name val="ＭＳ Ｐゴシック"/>
      <family val="3"/>
      <charset val="128"/>
    </font>
    <font>
      <sz val="6"/>
      <name val="ＭＳ Ｐゴシック"/>
      <family val="3"/>
      <charset val="128"/>
    </font>
    <font>
      <sz val="22"/>
      <name val="Meiryo UI"/>
      <family val="3"/>
      <charset val="128"/>
    </font>
    <font>
      <b/>
      <sz val="11"/>
      <name val="Meiryo UI"/>
      <family val="3"/>
      <charset val="128"/>
    </font>
    <font>
      <b/>
      <sz val="12"/>
      <name val="Meiryo UI"/>
      <family val="3"/>
      <charset val="128"/>
    </font>
    <font>
      <b/>
      <sz val="16"/>
      <color indexed="81"/>
      <name val="HG丸ｺﾞｼｯｸM-PRO"/>
      <family val="3"/>
      <charset val="128"/>
    </font>
    <font>
      <b/>
      <sz val="11"/>
      <color indexed="81"/>
      <name val="ＭＳ Ｐゴシック"/>
      <family val="3"/>
      <charset val="128"/>
    </font>
    <font>
      <sz val="11"/>
      <color indexed="81"/>
      <name val="ＭＳ Ｐゴシック"/>
      <family val="3"/>
      <charset val="128"/>
    </font>
    <font>
      <b/>
      <sz val="11"/>
      <color indexed="81"/>
      <name val="MS P ゴシック"/>
      <family val="3"/>
      <charset val="128"/>
    </font>
    <font>
      <b/>
      <sz val="8"/>
      <name val="Meiryo UI"/>
      <family val="3"/>
      <charset val="128"/>
    </font>
    <font>
      <sz val="11"/>
      <color theme="1"/>
      <name val="ＭＳ Ｐゴシック"/>
      <family val="3"/>
      <charset val="128"/>
      <scheme val="minor"/>
    </font>
    <font>
      <u/>
      <sz val="11"/>
      <color theme="10"/>
      <name val="ＭＳ Ｐゴシック"/>
      <family val="3"/>
      <charset val="128"/>
    </font>
    <font>
      <sz val="10"/>
      <color rgb="FFFF0000"/>
      <name val="Meiryo UI"/>
      <family val="3"/>
      <charset val="128"/>
    </font>
    <font>
      <sz val="12"/>
      <color rgb="FFFF0000"/>
      <name val="Meiryo UI"/>
      <family val="3"/>
      <charset val="128"/>
    </font>
    <font>
      <b/>
      <sz val="11"/>
      <color theme="1"/>
      <name val="Meiryo UI"/>
      <family val="3"/>
      <charset val="128"/>
    </font>
    <font>
      <b/>
      <sz val="11"/>
      <name val="BIZ UDゴシック"/>
      <family val="3"/>
      <charset val="128"/>
    </font>
    <font>
      <b/>
      <sz val="12"/>
      <name val="BIZ UDゴシック"/>
      <family val="3"/>
      <charset val="128"/>
    </font>
    <font>
      <b/>
      <sz val="11"/>
      <color theme="1"/>
      <name val="BIZ UDゴシック"/>
      <family val="3"/>
      <charset val="128"/>
    </font>
    <font>
      <b/>
      <sz val="12"/>
      <color theme="1"/>
      <name val="BIZ UDゴシック"/>
      <family val="3"/>
      <charset val="128"/>
    </font>
    <font>
      <b/>
      <sz val="14"/>
      <name val="BIZ UDゴシック"/>
      <family val="3"/>
      <charset val="128"/>
    </font>
    <font>
      <b/>
      <sz val="16"/>
      <name val="BIZ UDゴシック"/>
      <family val="3"/>
      <charset val="128"/>
    </font>
    <font>
      <b/>
      <sz val="10"/>
      <name val="BIZ UDゴシック"/>
      <family val="3"/>
      <charset val="128"/>
    </font>
    <font>
      <b/>
      <sz val="9"/>
      <name val="BIZ UDゴシック"/>
      <family val="3"/>
      <charset val="128"/>
    </font>
    <font>
      <sz val="12"/>
      <name val="BIZ UDゴシック"/>
      <family val="3"/>
      <charset val="128"/>
    </font>
    <font>
      <sz val="11"/>
      <name val="BIZ UDゴシック"/>
      <family val="3"/>
      <charset val="128"/>
    </font>
    <font>
      <sz val="11"/>
      <color theme="1"/>
      <name val="BIZ UDゴシック"/>
      <family val="3"/>
      <charset val="128"/>
    </font>
    <font>
      <sz val="10"/>
      <name val="BIZ UDゴシック"/>
      <family val="3"/>
      <charset val="128"/>
    </font>
    <font>
      <sz val="11"/>
      <color indexed="8"/>
      <name val="BIZ UDゴシック"/>
      <family val="3"/>
      <charset val="128"/>
    </font>
    <font>
      <sz val="18"/>
      <color indexed="8"/>
      <name val="BIZ UDゴシック"/>
      <family val="3"/>
      <charset val="128"/>
    </font>
    <font>
      <sz val="14"/>
      <color indexed="8"/>
      <name val="BIZ UDゴシック"/>
      <family val="3"/>
      <charset val="128"/>
    </font>
    <font>
      <sz val="16"/>
      <color indexed="8"/>
      <name val="BIZ UDゴシック"/>
      <family val="3"/>
      <charset val="128"/>
    </font>
    <font>
      <sz val="20"/>
      <color indexed="8"/>
      <name val="BIZ UDゴシック"/>
      <family val="3"/>
      <charset val="128"/>
    </font>
    <font>
      <sz val="12"/>
      <color indexed="8"/>
      <name val="BIZ UDゴシック"/>
      <family val="3"/>
      <charset val="128"/>
    </font>
    <font>
      <b/>
      <sz val="20"/>
      <color indexed="8"/>
      <name val="BIZ UDゴシック"/>
      <family val="3"/>
      <charset val="128"/>
    </font>
    <font>
      <b/>
      <sz val="18"/>
      <color indexed="8"/>
      <name val="BIZ UDゴシック"/>
      <family val="3"/>
      <charset val="128"/>
    </font>
    <font>
      <sz val="24"/>
      <color indexed="8"/>
      <name val="BIZ UDゴシック"/>
      <family val="3"/>
      <charset val="128"/>
    </font>
    <font>
      <sz val="10"/>
      <color indexed="8"/>
      <name val="BIZ UDゴシック"/>
      <family val="3"/>
      <charset val="128"/>
    </font>
    <font>
      <b/>
      <sz val="12"/>
      <color indexed="10"/>
      <name val="BIZ UDゴシック"/>
      <family val="3"/>
      <charset val="128"/>
    </font>
    <font>
      <b/>
      <sz val="11"/>
      <color indexed="10"/>
      <name val="BIZ UDゴシック"/>
      <family val="3"/>
      <charset val="128"/>
    </font>
    <font>
      <sz val="11"/>
      <color indexed="10"/>
      <name val="BIZ UDゴシック"/>
      <family val="3"/>
      <charset val="128"/>
    </font>
    <font>
      <sz val="12"/>
      <color indexed="10"/>
      <name val="BIZ UDゴシック"/>
      <family val="3"/>
      <charset val="128"/>
    </font>
    <font>
      <b/>
      <sz val="20"/>
      <color indexed="9"/>
      <name val="BIZ UDゴシック"/>
      <family val="3"/>
      <charset val="128"/>
    </font>
    <font>
      <sz val="15"/>
      <color indexed="10"/>
      <name val="BIZ UDゴシック"/>
      <family val="3"/>
      <charset val="128"/>
    </font>
    <font>
      <u/>
      <sz val="11"/>
      <color theme="1"/>
      <name val="BIZ UDゴシック"/>
      <family val="3"/>
      <charset val="128"/>
    </font>
    <font>
      <sz val="14"/>
      <name val="BIZ UDゴシック"/>
      <family val="3"/>
      <charset val="128"/>
    </font>
    <font>
      <b/>
      <sz val="18"/>
      <name val="BIZ UDゴシック"/>
      <family val="3"/>
      <charset val="128"/>
    </font>
    <font>
      <sz val="16"/>
      <name val="BIZ UDゴシック"/>
      <family val="3"/>
      <charset val="128"/>
    </font>
    <font>
      <b/>
      <sz val="16"/>
      <color theme="1"/>
      <name val="BIZ UDゴシック"/>
      <family val="3"/>
      <charset val="128"/>
    </font>
    <font>
      <b/>
      <sz val="14"/>
      <color theme="1"/>
      <name val="BIZ UDゴシック"/>
      <family val="3"/>
      <charset val="128"/>
    </font>
    <font>
      <b/>
      <sz val="10"/>
      <color indexed="81"/>
      <name val="MS P ゴシック"/>
      <family val="3"/>
      <charset val="128"/>
    </font>
    <font>
      <sz val="10"/>
      <color indexed="81"/>
      <name val="MS P ゴシック"/>
      <family val="3"/>
      <charset val="128"/>
    </font>
    <font>
      <sz val="18"/>
      <name val="HGｺﾞｼｯｸM"/>
      <family val="3"/>
      <charset val="128"/>
    </font>
    <font>
      <sz val="18"/>
      <color rgb="FFFF0000"/>
      <name val="BIZ UDゴシック"/>
      <family val="3"/>
      <charset val="128"/>
    </font>
    <font>
      <sz val="18"/>
      <name val="BIZ UDゴシック"/>
      <family val="3"/>
      <charset val="128"/>
    </font>
    <font>
      <b/>
      <sz val="22"/>
      <name val="BIZ UDゴシック"/>
      <family val="3"/>
      <charset val="128"/>
    </font>
    <font>
      <sz val="22"/>
      <name val="BIZ UDゴシック"/>
      <family val="3"/>
      <charset val="128"/>
    </font>
    <font>
      <sz val="20"/>
      <color rgb="FF000000"/>
      <name val="BIZ UDゴシック"/>
      <family val="3"/>
      <charset val="128"/>
    </font>
    <font>
      <sz val="16"/>
      <color rgb="FF000000"/>
      <name val="BIZ UDゴシック"/>
      <family val="3"/>
      <charset val="128"/>
    </font>
    <font>
      <sz val="20"/>
      <color rgb="FFFF0000"/>
      <name val="BIZ UDゴシック"/>
      <family val="3"/>
      <charset val="128"/>
    </font>
    <font>
      <sz val="20"/>
      <color indexed="10"/>
      <name val="BIZ UDゴシック"/>
      <family val="3"/>
      <charset val="128"/>
    </font>
    <font>
      <sz val="20"/>
      <name val="BIZ UDゴシック"/>
      <family val="3"/>
      <charset val="128"/>
    </font>
    <font>
      <sz val="28"/>
      <name val="HGｺﾞｼｯｸM"/>
      <family val="3"/>
      <charset val="128"/>
    </font>
    <font>
      <b/>
      <sz val="20"/>
      <name val="HGｺﾞｼｯｸM"/>
      <family val="3"/>
      <charset val="128"/>
    </font>
    <font>
      <sz val="36"/>
      <name val="HGｺﾞｼｯｸM"/>
      <family val="3"/>
      <charset val="128"/>
    </font>
    <font>
      <sz val="20"/>
      <name val="HGｺﾞｼｯｸM"/>
      <family val="3"/>
      <charset val="128"/>
    </font>
    <font>
      <b/>
      <sz val="20"/>
      <color rgb="FFFF0000"/>
      <name val="BIZ UDゴシック"/>
      <family val="3"/>
      <charset val="128"/>
    </font>
    <font>
      <sz val="20"/>
      <color theme="1"/>
      <name val="BIZ UDゴシック"/>
      <family val="3"/>
      <charset val="128"/>
    </font>
    <font>
      <sz val="20"/>
      <color indexed="41"/>
      <name val="BIZ UDゴシック"/>
      <family val="3"/>
      <charset val="128"/>
    </font>
    <font>
      <sz val="20"/>
      <color theme="0"/>
      <name val="BIZ UDゴシック"/>
      <family val="3"/>
      <charset val="128"/>
    </font>
    <font>
      <strike/>
      <sz val="20"/>
      <color indexed="8"/>
      <name val="BIZ UDゴシック"/>
      <family val="3"/>
      <charset val="128"/>
    </font>
    <font>
      <b/>
      <sz val="28"/>
      <name val="BIZ UDゴシック"/>
      <family val="3"/>
      <charset val="128"/>
    </font>
    <font>
      <b/>
      <sz val="24"/>
      <name val="BIZ UDゴシック"/>
      <family val="3"/>
      <charset val="128"/>
    </font>
    <font>
      <sz val="18"/>
      <color rgb="FF000000"/>
      <name val="BIZ UDゴシック"/>
      <family val="3"/>
      <charset val="128"/>
    </font>
    <font>
      <sz val="26"/>
      <color indexed="8"/>
      <name val="HGｺﾞｼｯｸM"/>
      <family val="3"/>
      <charset val="128"/>
    </font>
    <font>
      <b/>
      <sz val="26"/>
      <name val="HGｺﾞｼｯｸM"/>
      <family val="3"/>
      <charset val="128"/>
    </font>
    <font>
      <sz val="26"/>
      <color indexed="10"/>
      <name val="HGｺﾞｼｯｸM"/>
      <family val="3"/>
      <charset val="128"/>
    </font>
    <font>
      <sz val="26"/>
      <name val="HGｺﾞｼｯｸM"/>
      <family val="3"/>
      <charset val="128"/>
    </font>
    <font>
      <b/>
      <sz val="26"/>
      <color indexed="10"/>
      <name val="HGｺﾞｼｯｸM"/>
      <family val="3"/>
      <charset val="128"/>
    </font>
    <font>
      <sz val="26"/>
      <color rgb="FFFF0000"/>
      <name val="HGｺﾞｼｯｸM"/>
      <family val="3"/>
      <charset val="128"/>
    </font>
    <font>
      <sz val="26"/>
      <color theme="1"/>
      <name val="HGｺﾞｼｯｸM"/>
      <family val="3"/>
      <charset val="128"/>
    </font>
    <font>
      <sz val="26"/>
      <color indexed="58"/>
      <name val="HGｺﾞｼｯｸM"/>
      <family val="3"/>
      <charset val="128"/>
    </font>
    <font>
      <b/>
      <sz val="26"/>
      <color theme="1"/>
      <name val="HGｺﾞｼｯｸM"/>
      <family val="3"/>
      <charset val="128"/>
    </font>
    <font>
      <b/>
      <sz val="20"/>
      <color theme="3" tint="0.39997558519241921"/>
      <name val="HGｺﾞｼｯｸM"/>
      <family val="3"/>
      <charset val="128"/>
    </font>
    <font>
      <sz val="16"/>
      <color rgb="FFFF0000"/>
      <name val="BIZ UDゴシック"/>
      <family val="3"/>
      <charset val="128"/>
    </font>
    <font>
      <sz val="28"/>
      <color indexed="8"/>
      <name val="BIZ UDゴシック"/>
      <family val="3"/>
      <charset val="128"/>
    </font>
    <font>
      <b/>
      <sz val="28"/>
      <color indexed="8"/>
      <name val="BIZ UDゴシック"/>
      <family val="3"/>
      <charset val="128"/>
    </font>
    <font>
      <b/>
      <sz val="18"/>
      <color theme="1"/>
      <name val="BIZ UDゴシック"/>
      <family val="3"/>
      <charset val="128"/>
    </font>
    <font>
      <b/>
      <sz val="18"/>
      <color indexed="10"/>
      <name val="BIZ UDゴシック"/>
      <family val="3"/>
      <charset val="128"/>
    </font>
    <font>
      <b/>
      <sz val="18"/>
      <color rgb="FFFF0000"/>
      <name val="BIZ UDゴシック"/>
      <family val="3"/>
      <charset val="128"/>
    </font>
  </fonts>
  <fills count="9">
    <fill>
      <patternFill patternType="none"/>
    </fill>
    <fill>
      <patternFill patternType="gray125"/>
    </fill>
    <fill>
      <patternFill patternType="solid">
        <fgColor indexed="43"/>
        <bgColor indexed="64"/>
      </patternFill>
    </fill>
    <fill>
      <patternFill patternType="solid">
        <fgColor indexed="23"/>
        <bgColor indexed="64"/>
      </patternFill>
    </fill>
    <fill>
      <patternFill patternType="solid">
        <fgColor theme="0"/>
        <bgColor indexed="64"/>
      </patternFill>
    </fill>
    <fill>
      <patternFill patternType="solid">
        <fgColor rgb="FFF8F8F8"/>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79998168889431442"/>
        <bgColor indexed="64"/>
      </patternFill>
    </fill>
  </fills>
  <borders count="88">
    <border>
      <left/>
      <right/>
      <top/>
      <bottom/>
      <diagonal/>
    </border>
    <border>
      <left/>
      <right style="thin">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style="dashed">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dashed">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double">
        <color indexed="64"/>
      </left>
      <right style="medium">
        <color indexed="64"/>
      </right>
      <top/>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double">
        <color indexed="64"/>
      </left>
      <right style="medium">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10">
    <xf numFmtId="0" fontId="0" fillId="0" borderId="0"/>
    <xf numFmtId="9" fontId="1" fillId="0" borderId="0" applyFont="0" applyFill="0" applyBorder="0" applyAlignment="0" applyProtection="0">
      <alignment vertical="center"/>
    </xf>
    <xf numFmtId="0" fontId="12" fillId="0" borderId="0" applyNumberForma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xf numFmtId="38" fontId="1" fillId="0" borderId="0"/>
    <xf numFmtId="6" fontId="1" fillId="0" borderId="0" applyFont="0" applyFill="0" applyBorder="0" applyAlignment="0" applyProtection="0"/>
    <xf numFmtId="0" fontId="11" fillId="0" borderId="0">
      <alignment vertical="center"/>
    </xf>
    <xf numFmtId="38" fontId="1" fillId="0" borderId="0" applyFont="0" applyFill="0" applyBorder="0" applyAlignment="0" applyProtection="0">
      <alignment vertical="center"/>
    </xf>
  </cellStyleXfs>
  <cellXfs count="685">
    <xf numFmtId="0" fontId="0" fillId="0" borderId="0" xfId="0"/>
    <xf numFmtId="0" fontId="4" fillId="0" borderId="0" xfId="0" applyFont="1" applyAlignment="1">
      <alignment shrinkToFit="1"/>
    </xf>
    <xf numFmtId="0" fontId="4" fillId="0" borderId="0" xfId="0" applyFont="1"/>
    <xf numFmtId="0" fontId="15" fillId="0" borderId="0" xfId="0" applyFont="1"/>
    <xf numFmtId="38" fontId="4" fillId="0" borderId="0" xfId="0" applyNumberFormat="1" applyFont="1"/>
    <xf numFmtId="38" fontId="5" fillId="0" borderId="0" xfId="4" applyFont="1"/>
    <xf numFmtId="38" fontId="4" fillId="0" borderId="0" xfId="0" applyNumberFormat="1" applyFont="1" applyAlignment="1">
      <alignment shrinkToFit="1"/>
    </xf>
    <xf numFmtId="0" fontId="16" fillId="0" borderId="0" xfId="0" applyFont="1"/>
    <xf numFmtId="38" fontId="17" fillId="0" borderId="45" xfId="4" applyFont="1" applyBorder="1" applyAlignment="1">
      <alignment horizontal="center"/>
    </xf>
    <xf numFmtId="38" fontId="19" fillId="0" borderId="53" xfId="4" applyFont="1" applyBorder="1"/>
    <xf numFmtId="38" fontId="17" fillId="0" borderId="53" xfId="4" applyFont="1" applyBorder="1"/>
    <xf numFmtId="38" fontId="17" fillId="0" borderId="51" xfId="4" applyFont="1" applyBorder="1"/>
    <xf numFmtId="0" fontId="16" fillId="0" borderId="0" xfId="0" applyFont="1" applyAlignment="1">
      <alignment horizontal="right" shrinkToFit="1"/>
    </xf>
    <xf numFmtId="38" fontId="17" fillId="0" borderId="0" xfId="4" applyFont="1"/>
    <xf numFmtId="38" fontId="20" fillId="0" borderId="53" xfId="4" applyFont="1" applyBorder="1"/>
    <xf numFmtId="0" fontId="20" fillId="0" borderId="0" xfId="0" applyFont="1" applyAlignment="1">
      <alignment vertical="center"/>
    </xf>
    <xf numFmtId="0" fontId="20" fillId="0" borderId="0" xfId="0" applyFont="1" applyAlignment="1">
      <alignment horizontal="centerContinuous" vertical="center"/>
    </xf>
    <xf numFmtId="0" fontId="22" fillId="0" borderId="0" xfId="0" applyFont="1" applyAlignment="1">
      <alignment horizontal="center" vertical="center" shrinkToFit="1"/>
    </xf>
    <xf numFmtId="0" fontId="25" fillId="0" borderId="0" xfId="0" applyFont="1" applyAlignment="1">
      <alignment shrinkToFit="1"/>
    </xf>
    <xf numFmtId="0" fontId="26" fillId="0" borderId="0" xfId="0" applyFont="1" applyAlignment="1">
      <alignment shrinkToFit="1"/>
    </xf>
    <xf numFmtId="38" fontId="26" fillId="0" borderId="0" xfId="0" applyNumberFormat="1" applyFont="1" applyAlignment="1">
      <alignment shrinkToFit="1"/>
    </xf>
    <xf numFmtId="0" fontId="37" fillId="0" borderId="7" xfId="0" applyFont="1" applyBorder="1" applyAlignment="1">
      <alignment horizontal="center" vertical="center" shrinkToFit="1"/>
    </xf>
    <xf numFmtId="176" fontId="16" fillId="2" borderId="10" xfId="5" applyNumberFormat="1" applyFont="1" applyFill="1" applyBorder="1" applyAlignment="1">
      <alignment horizontal="right" vertical="center" shrinkToFit="1"/>
    </xf>
    <xf numFmtId="176" fontId="16" fillId="2" borderId="12" xfId="5" applyNumberFormat="1" applyFont="1" applyFill="1" applyBorder="1" applyAlignment="1">
      <alignment horizontal="right" vertical="center" shrinkToFit="1"/>
    </xf>
    <xf numFmtId="176" fontId="17" fillId="2" borderId="10" xfId="5" applyNumberFormat="1" applyFont="1" applyFill="1" applyBorder="1" applyAlignment="1">
      <alignment horizontal="right" vertical="center" shrinkToFit="1"/>
    </xf>
    <xf numFmtId="176" fontId="16" fillId="2" borderId="15" xfId="5" applyNumberFormat="1" applyFont="1" applyFill="1" applyBorder="1" applyAlignment="1">
      <alignment horizontal="right" vertical="center" shrinkToFit="1"/>
    </xf>
    <xf numFmtId="176" fontId="16" fillId="2" borderId="16" xfId="5" applyNumberFormat="1" applyFont="1" applyFill="1" applyBorder="1" applyAlignment="1">
      <alignment horizontal="right" vertical="center" shrinkToFit="1"/>
    </xf>
    <xf numFmtId="176" fontId="17" fillId="2" borderId="15" xfId="5" applyNumberFormat="1" applyFont="1" applyFill="1" applyBorder="1" applyAlignment="1">
      <alignment horizontal="right" vertical="center" shrinkToFit="1"/>
    </xf>
    <xf numFmtId="38" fontId="39" fillId="0" borderId="16" xfId="5" applyFont="1" applyBorder="1" applyAlignment="1">
      <alignment horizontal="right" vertical="center" shrinkToFit="1"/>
    </xf>
    <xf numFmtId="176" fontId="16" fillId="4" borderId="16" xfId="5" applyNumberFormat="1" applyFont="1" applyFill="1" applyBorder="1" applyAlignment="1">
      <alignment horizontal="right" vertical="center" shrinkToFit="1"/>
    </xf>
    <xf numFmtId="38" fontId="38" fillId="0" borderId="15" xfId="5" applyFont="1" applyBorder="1" applyAlignment="1">
      <alignment horizontal="right" vertical="center" shrinkToFit="1"/>
    </xf>
    <xf numFmtId="176" fontId="16" fillId="4" borderId="15" xfId="5" applyNumberFormat="1" applyFont="1" applyFill="1" applyBorder="1" applyAlignment="1">
      <alignment horizontal="right" vertical="center" shrinkToFit="1"/>
    </xf>
    <xf numFmtId="38" fontId="39" fillId="0" borderId="20" xfId="5" applyFont="1" applyBorder="1" applyAlignment="1">
      <alignment horizontal="right" vertical="center" shrinkToFit="1"/>
    </xf>
    <xf numFmtId="38" fontId="40" fillId="0" borderId="16" xfId="5" applyFont="1" applyBorder="1" applyAlignment="1">
      <alignment horizontal="right" vertical="center" shrinkToFit="1"/>
    </xf>
    <xf numFmtId="176" fontId="16" fillId="2" borderId="23" xfId="5" applyNumberFormat="1" applyFont="1" applyFill="1" applyBorder="1" applyAlignment="1">
      <alignment horizontal="right" vertical="center" shrinkToFit="1"/>
    </xf>
    <xf numFmtId="38" fontId="38" fillId="0" borderId="46" xfId="5" applyFont="1" applyBorder="1" applyAlignment="1">
      <alignment horizontal="right" vertical="center" shrinkToFit="1"/>
    </xf>
    <xf numFmtId="38" fontId="40" fillId="0" borderId="3" xfId="5" applyFont="1" applyBorder="1" applyAlignment="1">
      <alignment horizontal="right" vertical="center" shrinkToFit="1"/>
    </xf>
    <xf numFmtId="38" fontId="41" fillId="0" borderId="7" xfId="5" applyFont="1" applyBorder="1" applyAlignment="1">
      <alignment horizontal="right" vertical="center" shrinkToFit="1"/>
    </xf>
    <xf numFmtId="176" fontId="16" fillId="4" borderId="12" xfId="5" applyNumberFormat="1" applyFont="1" applyFill="1" applyBorder="1" applyAlignment="1">
      <alignment horizontal="right" vertical="center" shrinkToFit="1"/>
    </xf>
    <xf numFmtId="176" fontId="17" fillId="4" borderId="10" xfId="5" applyNumberFormat="1" applyFont="1" applyFill="1" applyBorder="1" applyAlignment="1">
      <alignment horizontal="right" vertical="center" shrinkToFit="1"/>
    </xf>
    <xf numFmtId="176" fontId="17" fillId="4" borderId="15" xfId="5" applyNumberFormat="1" applyFont="1" applyFill="1" applyBorder="1" applyAlignment="1">
      <alignment horizontal="right" vertical="center" shrinkToFit="1"/>
    </xf>
    <xf numFmtId="38" fontId="39" fillId="4" borderId="16" xfId="5" applyFont="1" applyFill="1" applyBorder="1" applyAlignment="1">
      <alignment horizontal="right" vertical="center" shrinkToFit="1"/>
    </xf>
    <xf numFmtId="38" fontId="40" fillId="4" borderId="12" xfId="5" applyFont="1" applyFill="1" applyBorder="1" applyAlignment="1">
      <alignment horizontal="right" vertical="center" shrinkToFit="1"/>
    </xf>
    <xf numFmtId="176" fontId="17" fillId="4" borderId="27" xfId="5" applyNumberFormat="1" applyFont="1" applyFill="1" applyBorder="1" applyAlignment="1">
      <alignment horizontal="right" vertical="center" shrinkToFit="1"/>
    </xf>
    <xf numFmtId="38" fontId="40" fillId="4" borderId="30" xfId="5" applyFont="1" applyFill="1" applyBorder="1" applyAlignment="1">
      <alignment horizontal="right" vertical="center" shrinkToFit="1"/>
    </xf>
    <xf numFmtId="38" fontId="41" fillId="0" borderId="15" xfId="5" applyFont="1" applyBorder="1" applyAlignment="1">
      <alignment horizontal="right" vertical="center" shrinkToFit="1"/>
    </xf>
    <xf numFmtId="38" fontId="39" fillId="4" borderId="76" xfId="5" applyFont="1" applyFill="1" applyBorder="1" applyAlignment="1">
      <alignment horizontal="right" vertical="center" shrinkToFit="1"/>
    </xf>
    <xf numFmtId="176" fontId="16" fillId="4" borderId="30" xfId="5" applyNumberFormat="1" applyFont="1" applyFill="1" applyBorder="1" applyAlignment="1">
      <alignment horizontal="right" vertical="center" shrinkToFit="1"/>
    </xf>
    <xf numFmtId="176" fontId="17" fillId="4" borderId="46" xfId="5" applyNumberFormat="1" applyFont="1" applyFill="1" applyBorder="1" applyAlignment="1">
      <alignment horizontal="right" vertical="center" shrinkToFit="1"/>
    </xf>
    <xf numFmtId="38" fontId="40" fillId="4" borderId="7" xfId="5" applyFont="1" applyFill="1" applyBorder="1" applyAlignment="1">
      <alignment horizontal="right" vertical="center" shrinkToFit="1"/>
    </xf>
    <xf numFmtId="38" fontId="40" fillId="0" borderId="7" xfId="5" applyFont="1" applyBorder="1" applyAlignment="1">
      <alignment horizontal="right" vertical="center" shrinkToFit="1"/>
    </xf>
    <xf numFmtId="38" fontId="38" fillId="4" borderId="15" xfId="5" applyFont="1" applyFill="1" applyBorder="1" applyAlignment="1">
      <alignment horizontal="right" vertical="center" shrinkToFit="1"/>
    </xf>
    <xf numFmtId="38" fontId="41" fillId="0" borderId="51" xfId="5" applyFont="1" applyBorder="1" applyAlignment="1">
      <alignment horizontal="right" vertical="center" shrinkToFit="1"/>
    </xf>
    <xf numFmtId="38" fontId="40" fillId="0" borderId="12" xfId="5" applyFont="1" applyBorder="1" applyAlignment="1">
      <alignment horizontal="right" vertical="center" shrinkToFit="1"/>
    </xf>
    <xf numFmtId="38" fontId="25" fillId="0" borderId="0" xfId="0" applyNumberFormat="1" applyFont="1" applyAlignment="1">
      <alignment shrinkToFit="1"/>
    </xf>
    <xf numFmtId="38" fontId="39" fillId="0" borderId="12" xfId="5" applyFont="1" applyBorder="1" applyAlignment="1">
      <alignment horizontal="right" vertical="center" shrinkToFit="1"/>
    </xf>
    <xf numFmtId="176" fontId="16" fillId="4" borderId="7" xfId="5" applyNumberFormat="1" applyFont="1" applyFill="1" applyBorder="1" applyAlignment="1">
      <alignment horizontal="right" vertical="center" shrinkToFit="1"/>
    </xf>
    <xf numFmtId="176" fontId="16" fillId="2" borderId="34" xfId="5" applyNumberFormat="1" applyFont="1" applyFill="1" applyBorder="1" applyAlignment="1">
      <alignment horizontal="right" vertical="center" shrinkToFit="1"/>
    </xf>
    <xf numFmtId="176" fontId="16" fillId="2" borderId="30" xfId="5" applyNumberFormat="1" applyFont="1" applyFill="1" applyBorder="1" applyAlignment="1">
      <alignment horizontal="right" vertical="center" shrinkToFit="1"/>
    </xf>
    <xf numFmtId="38" fontId="39" fillId="0" borderId="30" xfId="5" applyFont="1" applyBorder="1" applyAlignment="1">
      <alignment horizontal="right" vertical="center" shrinkToFit="1"/>
    </xf>
    <xf numFmtId="38" fontId="40" fillId="0" borderId="30" xfId="5" applyFont="1" applyBorder="1" applyAlignment="1">
      <alignment horizontal="right" vertical="center" shrinkToFit="1"/>
    </xf>
    <xf numFmtId="38" fontId="40" fillId="0" borderId="2" xfId="5" applyFont="1" applyBorder="1" applyAlignment="1">
      <alignment horizontal="right" vertical="center" shrinkToFit="1"/>
    </xf>
    <xf numFmtId="38" fontId="16" fillId="0" borderId="16" xfId="5" applyFont="1" applyBorder="1" applyAlignment="1">
      <alignment horizontal="right" vertical="center" shrinkToFit="1"/>
    </xf>
    <xf numFmtId="38" fontId="25" fillId="0" borderId="30" xfId="5" applyFont="1" applyBorder="1" applyAlignment="1">
      <alignment horizontal="right" vertical="center" shrinkToFit="1"/>
    </xf>
    <xf numFmtId="38" fontId="16" fillId="0" borderId="20" xfId="5" applyFont="1" applyBorder="1" applyAlignment="1">
      <alignment horizontal="right" vertical="center" shrinkToFit="1"/>
    </xf>
    <xf numFmtId="176" fontId="16" fillId="2" borderId="46" xfId="5" applyNumberFormat="1" applyFont="1" applyFill="1" applyBorder="1" applyAlignment="1">
      <alignment horizontal="right" vertical="center" shrinkToFit="1"/>
    </xf>
    <xf numFmtId="38" fontId="41" fillId="0" borderId="46" xfId="5" applyFont="1" applyBorder="1" applyAlignment="1">
      <alignment horizontal="right" vertical="center" shrinkToFit="1"/>
    </xf>
    <xf numFmtId="38" fontId="16" fillId="0" borderId="30" xfId="5" applyFont="1" applyBorder="1" applyAlignment="1">
      <alignment horizontal="right" vertical="center" shrinkToFit="1"/>
    </xf>
    <xf numFmtId="38" fontId="16" fillId="0" borderId="12" xfId="5" applyFont="1" applyBorder="1" applyAlignment="1">
      <alignment horizontal="right" vertical="center" shrinkToFit="1"/>
    </xf>
    <xf numFmtId="176" fontId="17" fillId="2" borderId="23" xfId="5" applyNumberFormat="1" applyFont="1" applyFill="1" applyBorder="1" applyAlignment="1">
      <alignment horizontal="right" vertical="center" shrinkToFit="1"/>
    </xf>
    <xf numFmtId="176" fontId="17" fillId="2" borderId="46" xfId="5" applyNumberFormat="1" applyFont="1" applyFill="1" applyBorder="1" applyAlignment="1">
      <alignment horizontal="right" vertical="center" shrinkToFit="1"/>
    </xf>
    <xf numFmtId="176" fontId="16" fillId="0" borderId="16" xfId="5" applyNumberFormat="1" applyFont="1" applyBorder="1" applyAlignment="1">
      <alignment horizontal="right" vertical="center" shrinkToFit="1"/>
    </xf>
    <xf numFmtId="38" fontId="25" fillId="0" borderId="16" xfId="5" applyFont="1" applyBorder="1" applyAlignment="1">
      <alignment horizontal="right" vertical="center" shrinkToFit="1"/>
    </xf>
    <xf numFmtId="38" fontId="38" fillId="0" borderId="23" xfId="5" applyFont="1" applyBorder="1" applyAlignment="1">
      <alignment horizontal="right" vertical="center" shrinkToFit="1"/>
    </xf>
    <xf numFmtId="0" fontId="25" fillId="4" borderId="0" xfId="0" applyFont="1" applyFill="1" applyAlignment="1">
      <alignment shrinkToFit="1"/>
    </xf>
    <xf numFmtId="38" fontId="38" fillId="0" borderId="10" xfId="5" applyFont="1" applyBorder="1" applyAlignment="1">
      <alignment horizontal="right" vertical="center" shrinkToFit="1"/>
    </xf>
    <xf numFmtId="176" fontId="16" fillId="2" borderId="47" xfId="5" applyNumberFormat="1" applyFont="1" applyFill="1" applyBorder="1" applyAlignment="1">
      <alignment horizontal="right" vertical="center" shrinkToFit="1"/>
    </xf>
    <xf numFmtId="176" fontId="16" fillId="2" borderId="28" xfId="5" applyNumberFormat="1" applyFont="1" applyFill="1" applyBorder="1" applyAlignment="1">
      <alignment horizontal="right" vertical="center" shrinkToFit="1"/>
    </xf>
    <xf numFmtId="176" fontId="16" fillId="4" borderId="17" xfId="5" applyNumberFormat="1" applyFont="1" applyFill="1" applyBorder="1" applyAlignment="1">
      <alignment horizontal="right" vertical="center" shrinkToFit="1"/>
    </xf>
    <xf numFmtId="176" fontId="16" fillId="2" borderId="17" xfId="5" applyNumberFormat="1" applyFont="1" applyFill="1" applyBorder="1" applyAlignment="1">
      <alignment horizontal="right" vertical="center" shrinkToFit="1"/>
    </xf>
    <xf numFmtId="176" fontId="16" fillId="0" borderId="20" xfId="5" applyNumberFormat="1" applyFont="1" applyBorder="1" applyAlignment="1">
      <alignment horizontal="right" vertical="center" shrinkToFit="1"/>
    </xf>
    <xf numFmtId="176" fontId="16" fillId="4" borderId="47" xfId="5" applyNumberFormat="1" applyFont="1" applyFill="1" applyBorder="1" applyAlignment="1">
      <alignment horizontal="right" vertical="center" shrinkToFit="1"/>
    </xf>
    <xf numFmtId="176" fontId="17" fillId="0" borderId="15" xfId="5" applyNumberFormat="1" applyFont="1" applyBorder="1" applyAlignment="1">
      <alignment horizontal="right" vertical="center" shrinkToFit="1"/>
    </xf>
    <xf numFmtId="176" fontId="18" fillId="2" borderId="46" xfId="5" applyNumberFormat="1" applyFont="1" applyFill="1" applyBorder="1" applyAlignment="1">
      <alignment horizontal="right" vertical="center" shrinkToFit="1"/>
    </xf>
    <xf numFmtId="38" fontId="38" fillId="0" borderId="45" xfId="5" applyFont="1" applyBorder="1" applyAlignment="1">
      <alignment horizontal="right" vertical="center" shrinkToFit="1"/>
    </xf>
    <xf numFmtId="38" fontId="43" fillId="0" borderId="0" xfId="5" applyFont="1" applyAlignment="1">
      <alignment horizontal="right" vertical="center" shrinkToFit="1"/>
    </xf>
    <xf numFmtId="0" fontId="25" fillId="0" borderId="0" xfId="0" applyFont="1" applyAlignment="1">
      <alignment horizontal="center" vertical="center" shrinkToFit="1"/>
    </xf>
    <xf numFmtId="0" fontId="16" fillId="0" borderId="0" xfId="0" applyFont="1" applyAlignment="1">
      <alignment shrinkToFit="1"/>
    </xf>
    <xf numFmtId="0" fontId="22" fillId="0" borderId="0" xfId="0" applyFont="1" applyAlignment="1">
      <alignment shrinkToFit="1"/>
    </xf>
    <xf numFmtId="0" fontId="27" fillId="0" borderId="0" xfId="0" applyFont="1" applyAlignment="1">
      <alignment shrinkToFit="1"/>
    </xf>
    <xf numFmtId="0" fontId="44" fillId="0" borderId="0" xfId="2" applyFont="1" applyAlignment="1">
      <alignment shrinkToFit="1"/>
    </xf>
    <xf numFmtId="176" fontId="18" fillId="2" borderId="15" xfId="5" applyNumberFormat="1" applyFont="1" applyFill="1" applyBorder="1" applyAlignment="1">
      <alignment horizontal="right" vertical="center" shrinkToFit="1"/>
    </xf>
    <xf numFmtId="176" fontId="18" fillId="4" borderId="15" xfId="5" applyNumberFormat="1" applyFont="1" applyFill="1" applyBorder="1" applyAlignment="1">
      <alignment horizontal="right" vertical="center" shrinkToFit="1"/>
    </xf>
    <xf numFmtId="0" fontId="16" fillId="0" borderId="25" xfId="0" applyFont="1" applyBorder="1" applyAlignment="1">
      <alignment shrinkToFit="1"/>
    </xf>
    <xf numFmtId="0" fontId="25" fillId="0" borderId="25" xfId="0" applyFont="1" applyBorder="1" applyAlignment="1">
      <alignment shrinkToFit="1"/>
    </xf>
    <xf numFmtId="0" fontId="22" fillId="0" borderId="25" xfId="0" applyFont="1" applyBorder="1" applyAlignment="1">
      <alignment horizontal="center" vertical="center" shrinkToFit="1"/>
    </xf>
    <xf numFmtId="0" fontId="33" fillId="0" borderId="0" xfId="0" applyFont="1" applyAlignment="1">
      <alignment vertical="center" shrinkToFit="1"/>
    </xf>
    <xf numFmtId="0" fontId="33" fillId="4" borderId="0" xfId="0" applyFont="1" applyFill="1"/>
    <xf numFmtId="0" fontId="33" fillId="0" borderId="6" xfId="0" applyFont="1" applyBorder="1" applyAlignment="1">
      <alignment vertical="center"/>
    </xf>
    <xf numFmtId="0" fontId="33" fillId="0" borderId="6" xfId="0" applyFont="1" applyBorder="1" applyAlignment="1">
      <alignment vertical="center" shrinkToFit="1"/>
    </xf>
    <xf numFmtId="0" fontId="30" fillId="0" borderId="6" xfId="0" applyFont="1" applyBorder="1" applyAlignment="1">
      <alignment horizontal="left" vertical="center" shrinkToFit="1"/>
    </xf>
    <xf numFmtId="0" fontId="28" fillId="4" borderId="0" xfId="0" applyFont="1" applyFill="1" applyAlignment="1">
      <alignment vertical="center"/>
    </xf>
    <xf numFmtId="0" fontId="28" fillId="0" borderId="0" xfId="0" applyFont="1" applyAlignment="1">
      <alignment vertical="center"/>
    </xf>
    <xf numFmtId="0" fontId="24" fillId="0" borderId="5" xfId="0" applyFont="1" applyBorder="1" applyAlignment="1">
      <alignment shrinkToFit="1"/>
    </xf>
    <xf numFmtId="0" fontId="24" fillId="0" borderId="27" xfId="0" applyFont="1" applyBorder="1" applyAlignment="1">
      <alignment shrinkToFit="1"/>
    </xf>
    <xf numFmtId="177" fontId="35" fillId="0" borderId="3" xfId="0" applyNumberFormat="1" applyFont="1" applyBorder="1" applyAlignment="1">
      <alignment horizontal="centerContinuous" vertical="center"/>
    </xf>
    <xf numFmtId="0" fontId="25" fillId="0" borderId="5" xfId="0" applyFont="1" applyBorder="1" applyAlignment="1">
      <alignment shrinkToFit="1"/>
    </xf>
    <xf numFmtId="0" fontId="25" fillId="0" borderId="27" xfId="0" applyFont="1" applyBorder="1" applyAlignment="1">
      <alignment shrinkToFit="1"/>
    </xf>
    <xf numFmtId="177" fontId="36" fillId="0" borderId="0" xfId="0" applyNumberFormat="1" applyFont="1" applyAlignment="1">
      <alignment vertical="center" shrinkToFit="1"/>
    </xf>
    <xf numFmtId="0" fontId="28" fillId="4" borderId="0" xfId="0" applyFont="1" applyFill="1"/>
    <xf numFmtId="0" fontId="28" fillId="0" borderId="0" xfId="0" applyFont="1"/>
    <xf numFmtId="40" fontId="25" fillId="4" borderId="0" xfId="0" applyNumberFormat="1" applyFont="1" applyFill="1" applyAlignment="1">
      <alignment shrinkToFit="1"/>
    </xf>
    <xf numFmtId="0" fontId="25" fillId="4" borderId="0" xfId="0" applyFont="1" applyFill="1"/>
    <xf numFmtId="40" fontId="16" fillId="0" borderId="0" xfId="0" applyNumberFormat="1" applyFont="1"/>
    <xf numFmtId="40" fontId="16" fillId="4" borderId="0" xfId="0" applyNumberFormat="1" applyFont="1" applyFill="1" applyAlignment="1">
      <alignment horizontal="center"/>
    </xf>
    <xf numFmtId="176" fontId="24" fillId="7" borderId="3" xfId="5" applyNumberFormat="1" applyFont="1" applyFill="1" applyBorder="1" applyAlignment="1">
      <alignment shrinkToFit="1"/>
    </xf>
    <xf numFmtId="40" fontId="24" fillId="7" borderId="3" xfId="5" applyNumberFormat="1" applyFont="1" applyFill="1" applyBorder="1" applyAlignment="1">
      <alignment shrinkToFit="1"/>
    </xf>
    <xf numFmtId="40" fontId="24" fillId="7" borderId="7" xfId="5" applyNumberFormat="1" applyFont="1" applyFill="1" applyBorder="1" applyAlignment="1">
      <alignment shrinkToFit="1"/>
    </xf>
    <xf numFmtId="38" fontId="32" fillId="4" borderId="0" xfId="0" applyNumberFormat="1" applyFont="1" applyFill="1" applyAlignment="1">
      <alignment vertical="center" textRotation="255"/>
    </xf>
    <xf numFmtId="176" fontId="17" fillId="4" borderId="0" xfId="5" applyNumberFormat="1" applyFont="1" applyFill="1" applyAlignment="1">
      <alignment horizontal="right" vertical="center" shrinkToFit="1"/>
    </xf>
    <xf numFmtId="176" fontId="16" fillId="4" borderId="34" xfId="5" applyNumberFormat="1" applyFont="1" applyFill="1" applyBorder="1" applyAlignment="1">
      <alignment horizontal="right" vertical="center" shrinkToFit="1"/>
    </xf>
    <xf numFmtId="176" fontId="17" fillId="4" borderId="47" xfId="5" applyNumberFormat="1" applyFont="1" applyFill="1" applyBorder="1" applyAlignment="1">
      <alignment horizontal="right" vertical="center" shrinkToFit="1"/>
    </xf>
    <xf numFmtId="38" fontId="42" fillId="4" borderId="0" xfId="0" applyNumberFormat="1" applyFont="1" applyFill="1" applyAlignment="1">
      <alignment vertical="center"/>
    </xf>
    <xf numFmtId="0" fontId="30" fillId="4" borderId="0" xfId="0" applyFont="1" applyFill="1" applyAlignment="1">
      <alignment vertical="center" textRotation="255"/>
    </xf>
    <xf numFmtId="0" fontId="31" fillId="4" borderId="0" xfId="0" applyFont="1" applyFill="1" applyAlignment="1">
      <alignment vertical="center" textRotation="255"/>
    </xf>
    <xf numFmtId="176" fontId="17" fillId="4" borderId="76" xfId="5" applyNumberFormat="1" applyFont="1" applyFill="1" applyBorder="1" applyAlignment="1">
      <alignment horizontal="right" vertical="center" shrinkToFit="1"/>
    </xf>
    <xf numFmtId="38" fontId="38" fillId="0" borderId="76" xfId="5" applyFont="1" applyBorder="1" applyAlignment="1">
      <alignment horizontal="right" vertical="center" shrinkToFit="1"/>
    </xf>
    <xf numFmtId="38" fontId="38" fillId="0" borderId="32" xfId="5" applyFont="1" applyBorder="1" applyAlignment="1">
      <alignment horizontal="right" vertical="center" shrinkToFit="1"/>
    </xf>
    <xf numFmtId="0" fontId="29" fillId="4" borderId="0" xfId="0" applyFont="1" applyFill="1" applyAlignment="1">
      <alignment vertical="center" textRotation="255"/>
    </xf>
    <xf numFmtId="176" fontId="16" fillId="0" borderId="15" xfId="5" applyNumberFormat="1" applyFont="1" applyBorder="1" applyAlignment="1">
      <alignment horizontal="right" vertical="center" shrinkToFit="1"/>
    </xf>
    <xf numFmtId="176" fontId="16" fillId="4" borderId="10" xfId="5" applyNumberFormat="1" applyFont="1" applyFill="1" applyBorder="1" applyAlignment="1">
      <alignment horizontal="right" vertical="center" shrinkToFit="1"/>
    </xf>
    <xf numFmtId="176" fontId="16" fillId="4" borderId="23" xfId="5" applyNumberFormat="1" applyFont="1" applyFill="1" applyBorder="1" applyAlignment="1">
      <alignment horizontal="right" vertical="center" shrinkToFit="1"/>
    </xf>
    <xf numFmtId="38" fontId="18" fillId="0" borderId="16" xfId="5" applyFont="1" applyBorder="1" applyAlignment="1">
      <alignment horizontal="right" vertical="center" shrinkToFit="1"/>
    </xf>
    <xf numFmtId="0" fontId="30" fillId="4" borderId="0" xfId="0" applyFont="1" applyFill="1" applyAlignment="1">
      <alignment vertical="center"/>
    </xf>
    <xf numFmtId="176" fontId="18" fillId="2" borderId="10" xfId="5" applyNumberFormat="1" applyFont="1" applyFill="1" applyBorder="1" applyAlignment="1">
      <alignment horizontal="right" vertical="center" shrinkToFit="1"/>
    </xf>
    <xf numFmtId="38" fontId="26" fillId="0" borderId="12" xfId="5" applyFont="1" applyBorder="1" applyAlignment="1">
      <alignment horizontal="right" vertical="center" shrinkToFit="1"/>
    </xf>
    <xf numFmtId="176" fontId="18" fillId="4" borderId="10" xfId="5" applyNumberFormat="1" applyFont="1" applyFill="1" applyBorder="1" applyAlignment="1">
      <alignment horizontal="right" vertical="center" shrinkToFit="1"/>
    </xf>
    <xf numFmtId="38" fontId="26" fillId="0" borderId="30" xfId="5" applyFont="1" applyBorder="1" applyAlignment="1">
      <alignment horizontal="right" vertical="center" shrinkToFit="1"/>
    </xf>
    <xf numFmtId="38" fontId="26" fillId="0" borderId="16" xfId="5" applyFont="1" applyBorder="1" applyAlignment="1">
      <alignment horizontal="right" vertical="center" shrinkToFit="1"/>
    </xf>
    <xf numFmtId="38" fontId="40" fillId="0" borderId="15" xfId="5" applyFont="1" applyBorder="1" applyAlignment="1">
      <alignment horizontal="right" vertical="center" shrinkToFit="1"/>
    </xf>
    <xf numFmtId="38" fontId="40" fillId="0" borderId="53" xfId="5" applyFont="1" applyBorder="1" applyAlignment="1">
      <alignment horizontal="right" vertical="center" shrinkToFit="1"/>
    </xf>
    <xf numFmtId="38" fontId="40" fillId="0" borderId="46" xfId="5" applyFont="1" applyBorder="1" applyAlignment="1">
      <alignment horizontal="right" vertical="center" shrinkToFit="1"/>
    </xf>
    <xf numFmtId="38" fontId="39" fillId="0" borderId="10" xfId="5" applyFont="1" applyBorder="1" applyAlignment="1">
      <alignment horizontal="right" vertical="center" shrinkToFit="1"/>
    </xf>
    <xf numFmtId="38" fontId="39" fillId="0" borderId="15" xfId="5" applyFont="1" applyBorder="1" applyAlignment="1">
      <alignment horizontal="right" vertical="center" shrinkToFit="1"/>
    </xf>
    <xf numFmtId="38" fontId="39" fillId="0" borderId="46" xfId="5" applyFont="1" applyBorder="1" applyAlignment="1">
      <alignment horizontal="right" vertical="center" shrinkToFit="1"/>
    </xf>
    <xf numFmtId="0" fontId="33" fillId="4" borderId="0" xfId="0" applyFont="1" applyFill="1" applyAlignment="1">
      <alignment vertical="center" textRotation="255"/>
    </xf>
    <xf numFmtId="0" fontId="25" fillId="0" borderId="0" xfId="0" applyFont="1"/>
    <xf numFmtId="0" fontId="24" fillId="0" borderId="20" xfId="0" applyFont="1" applyBorder="1" applyAlignment="1">
      <alignment vertical="top"/>
    </xf>
    <xf numFmtId="0" fontId="24" fillId="0" borderId="37" xfId="0" applyFont="1" applyBorder="1" applyAlignment="1">
      <alignment vertical="top"/>
    </xf>
    <xf numFmtId="0" fontId="24" fillId="0" borderId="1" xfId="0" applyFont="1" applyBorder="1" applyAlignment="1">
      <alignment vertical="top"/>
    </xf>
    <xf numFmtId="0" fontId="45" fillId="0" borderId="0" xfId="0" applyFont="1" applyAlignment="1">
      <alignment vertical="top" wrapText="1" shrinkToFit="1"/>
    </xf>
    <xf numFmtId="0" fontId="24" fillId="0" borderId="1" xfId="0" applyFont="1" applyBorder="1" applyAlignment="1">
      <alignment horizontal="left" vertical="top"/>
    </xf>
    <xf numFmtId="0" fontId="24" fillId="0" borderId="75" xfId="0" applyFont="1" applyBorder="1" applyAlignment="1">
      <alignment horizontal="left" vertical="top"/>
    </xf>
    <xf numFmtId="0" fontId="24" fillId="0" borderId="34" xfId="0" applyFont="1" applyBorder="1" applyAlignment="1">
      <alignment horizontal="left" vertical="top"/>
    </xf>
    <xf numFmtId="0" fontId="24" fillId="0" borderId="35" xfId="0" applyFont="1" applyBorder="1" applyAlignment="1">
      <alignment horizontal="left" vertical="top"/>
    </xf>
    <xf numFmtId="0" fontId="24" fillId="0" borderId="20" xfId="0" applyFont="1" applyBorder="1" applyAlignment="1">
      <alignment horizontal="left" vertical="top"/>
    </xf>
    <xf numFmtId="0" fontId="24" fillId="0" borderId="0" xfId="0" applyFont="1" applyAlignment="1">
      <alignment vertical="top" wrapText="1" shrinkToFit="1"/>
    </xf>
    <xf numFmtId="0" fontId="45" fillId="0" borderId="0" xfId="0" applyFont="1" applyAlignment="1">
      <alignment shrinkToFit="1"/>
    </xf>
    <xf numFmtId="0" fontId="33" fillId="0" borderId="4" xfId="0" applyFont="1" applyBorder="1" applyAlignment="1">
      <alignment horizontal="center" vertical="center" shrinkToFit="1"/>
    </xf>
    <xf numFmtId="38" fontId="33" fillId="0" borderId="4" xfId="5" applyFont="1" applyBorder="1" applyAlignment="1">
      <alignment horizontal="center" vertical="center" shrinkToFit="1"/>
    </xf>
    <xf numFmtId="38" fontId="42" fillId="3" borderId="51" xfId="0" applyNumberFormat="1" applyFont="1" applyFill="1" applyBorder="1" applyAlignment="1">
      <alignment vertical="center" shrinkToFit="1"/>
    </xf>
    <xf numFmtId="38" fontId="35" fillId="0" borderId="3" xfId="9" applyFont="1" applyBorder="1" applyAlignment="1">
      <alignment horizontal="centerContinuous" vertical="center"/>
    </xf>
    <xf numFmtId="176" fontId="23" fillId="0" borderId="7" xfId="0" applyNumberFormat="1" applyFont="1" applyBorder="1" applyAlignment="1">
      <alignment vertical="center"/>
    </xf>
    <xf numFmtId="38" fontId="28" fillId="6" borderId="3" xfId="5" applyFont="1" applyFill="1" applyBorder="1" applyAlignment="1">
      <alignment horizontal="centerContinuous" vertical="center" shrinkToFit="1"/>
    </xf>
    <xf numFmtId="0" fontId="28" fillId="6" borderId="3" xfId="0" applyFont="1" applyFill="1" applyBorder="1" applyAlignment="1">
      <alignment horizontal="centerContinuous" vertical="center" shrinkToFit="1"/>
    </xf>
    <xf numFmtId="38" fontId="28" fillId="6" borderId="3" xfId="5" applyFont="1" applyFill="1" applyBorder="1" applyAlignment="1">
      <alignment horizontal="center" vertical="center" shrinkToFit="1"/>
    </xf>
    <xf numFmtId="0" fontId="28" fillId="6" borderId="3" xfId="0" applyFont="1" applyFill="1" applyBorder="1" applyAlignment="1">
      <alignment horizontal="center" vertical="center" shrinkToFit="1"/>
    </xf>
    <xf numFmtId="0" fontId="28" fillId="6" borderId="5" xfId="0" applyFont="1" applyFill="1" applyBorder="1" applyAlignment="1">
      <alignment horizontal="center" vertical="center" shrinkToFit="1"/>
    </xf>
    <xf numFmtId="38" fontId="33" fillId="6" borderId="3" xfId="5" applyFont="1" applyFill="1" applyBorder="1" applyAlignment="1">
      <alignment horizontal="center" vertical="center" shrinkToFit="1"/>
    </xf>
    <xf numFmtId="176" fontId="23" fillId="0" borderId="4" xfId="0" applyNumberFormat="1" applyFont="1" applyBorder="1" applyAlignment="1">
      <alignment vertical="center"/>
    </xf>
    <xf numFmtId="0" fontId="47" fillId="0" borderId="0" xfId="0" applyFont="1" applyAlignment="1">
      <alignment shrinkToFit="1"/>
    </xf>
    <xf numFmtId="38" fontId="48" fillId="0" borderId="53" xfId="4" applyFont="1" applyBorder="1"/>
    <xf numFmtId="0" fontId="21" fillId="0" borderId="0" xfId="0" applyFont="1" applyAlignment="1">
      <alignment horizontal="centerContinuous" vertical="center"/>
    </xf>
    <xf numFmtId="0" fontId="22" fillId="0" borderId="40" xfId="0" applyFont="1" applyBorder="1" applyAlignment="1">
      <alignment shrinkToFit="1"/>
    </xf>
    <xf numFmtId="0" fontId="24" fillId="0" borderId="0" xfId="0" applyFont="1" applyAlignment="1">
      <alignment horizontal="left" vertical="top"/>
    </xf>
    <xf numFmtId="0" fontId="24" fillId="0" borderId="0" xfId="0" applyFont="1" applyAlignment="1">
      <alignment vertical="top"/>
    </xf>
    <xf numFmtId="0" fontId="46" fillId="0" borderId="0" xfId="0" applyFont="1" applyAlignment="1">
      <alignment horizontal="centerContinuous" vertical="center"/>
    </xf>
    <xf numFmtId="0" fontId="16" fillId="0" borderId="14" xfId="0" applyFont="1" applyBorder="1" applyAlignment="1">
      <alignment horizontal="center" shrinkToFit="1"/>
    </xf>
    <xf numFmtId="176" fontId="16" fillId="2" borderId="20" xfId="5" applyNumberFormat="1" applyFont="1" applyFill="1" applyBorder="1" applyAlignment="1">
      <alignment horizontal="right" vertical="center" shrinkToFit="1"/>
    </xf>
    <xf numFmtId="38" fontId="40" fillId="4" borderId="3" xfId="5" applyFont="1" applyFill="1" applyBorder="1" applyAlignment="1">
      <alignment horizontal="right" vertical="center" shrinkToFit="1"/>
    </xf>
    <xf numFmtId="38" fontId="39" fillId="4" borderId="79" xfId="5" applyFont="1" applyFill="1" applyBorder="1" applyAlignment="1">
      <alignment horizontal="right" vertical="center" shrinkToFit="1"/>
    </xf>
    <xf numFmtId="38" fontId="39" fillId="4" borderId="34" xfId="5" applyFont="1" applyFill="1" applyBorder="1" applyAlignment="1">
      <alignment horizontal="right" vertical="center" shrinkToFit="1"/>
    </xf>
    <xf numFmtId="38" fontId="40" fillId="4" borderId="16" xfId="5" applyFont="1" applyFill="1" applyBorder="1" applyAlignment="1">
      <alignment horizontal="right" vertical="center" shrinkToFit="1"/>
    </xf>
    <xf numFmtId="38" fontId="40" fillId="4" borderId="76" xfId="5" applyFont="1" applyFill="1" applyBorder="1" applyAlignment="1">
      <alignment horizontal="right" vertical="center" shrinkToFit="1"/>
    </xf>
    <xf numFmtId="0" fontId="22" fillId="0" borderId="10" xfId="0" applyFont="1" applyBorder="1" applyAlignment="1">
      <alignment shrinkToFit="1"/>
    </xf>
    <xf numFmtId="176" fontId="18" fillId="4" borderId="53" xfId="5" applyNumberFormat="1" applyFont="1" applyFill="1" applyBorder="1" applyAlignment="1">
      <alignment horizontal="right" vertical="center" shrinkToFit="1"/>
    </xf>
    <xf numFmtId="38" fontId="18" fillId="0" borderId="7" xfId="5" applyFont="1" applyBorder="1" applyAlignment="1">
      <alignment horizontal="right" vertical="center" shrinkToFit="1"/>
    </xf>
    <xf numFmtId="0" fontId="22" fillId="0" borderId="12" xfId="0" applyFont="1" applyBorder="1" applyAlignment="1">
      <alignment shrinkToFit="1"/>
    </xf>
    <xf numFmtId="176" fontId="16" fillId="2" borderId="21" xfId="5" applyNumberFormat="1" applyFont="1" applyFill="1" applyBorder="1" applyAlignment="1">
      <alignment horizontal="right" vertical="center" shrinkToFit="1"/>
    </xf>
    <xf numFmtId="38" fontId="25" fillId="0" borderId="34" xfId="5" applyFont="1" applyBorder="1" applyAlignment="1">
      <alignment horizontal="right" vertical="center" shrinkToFit="1"/>
    </xf>
    <xf numFmtId="176" fontId="16" fillId="0" borderId="12" xfId="5" applyNumberFormat="1" applyFont="1" applyBorder="1" applyAlignment="1">
      <alignment horizontal="right" vertical="center" shrinkToFit="1"/>
    </xf>
    <xf numFmtId="38" fontId="16" fillId="0" borderId="15" xfId="5" applyFont="1" applyBorder="1" applyAlignment="1">
      <alignment horizontal="right" vertical="center" shrinkToFit="1"/>
    </xf>
    <xf numFmtId="38" fontId="25" fillId="0" borderId="3" xfId="5" applyFont="1" applyBorder="1" applyAlignment="1">
      <alignment horizontal="right" vertical="center" shrinkToFit="1"/>
    </xf>
    <xf numFmtId="38" fontId="52" fillId="6" borderId="4" xfId="5" applyFont="1" applyFill="1" applyBorder="1" applyAlignment="1">
      <alignment horizontal="centerContinuous" vertical="center" shrinkToFit="1"/>
    </xf>
    <xf numFmtId="38" fontId="30" fillId="0" borderId="3" xfId="5" applyFont="1" applyBorder="1" applyAlignment="1">
      <alignment horizontal="centerContinuous" vertical="center" shrinkToFit="1"/>
    </xf>
    <xf numFmtId="38" fontId="30" fillId="0" borderId="2" xfId="5" applyFont="1" applyBorder="1" applyAlignment="1">
      <alignment horizontal="centerContinuous" vertical="center"/>
    </xf>
    <xf numFmtId="38" fontId="30" fillId="0" borderId="2" xfId="5" applyFont="1" applyBorder="1" applyAlignment="1">
      <alignment horizontal="centerContinuous" vertical="center" shrinkToFit="1"/>
    </xf>
    <xf numFmtId="38" fontId="54" fillId="4" borderId="21" xfId="5" applyFont="1" applyFill="1" applyBorder="1" applyAlignment="1">
      <alignment horizontal="left" vertical="center" indent="1"/>
    </xf>
    <xf numFmtId="0" fontId="53" fillId="0" borderId="17" xfId="0" applyFont="1" applyBorder="1" applyAlignment="1">
      <alignment vertical="center"/>
    </xf>
    <xf numFmtId="0" fontId="54" fillId="0" borderId="0" xfId="0" applyFont="1" applyAlignment="1">
      <alignment shrinkToFit="1"/>
    </xf>
    <xf numFmtId="0" fontId="31" fillId="0" borderId="45" xfId="0" applyFont="1" applyBorder="1" applyAlignment="1">
      <alignment horizontal="center" vertical="center"/>
    </xf>
    <xf numFmtId="0" fontId="31" fillId="0" borderId="45" xfId="0" applyFont="1" applyBorder="1" applyAlignment="1">
      <alignment vertical="center" textRotation="255"/>
    </xf>
    <xf numFmtId="0" fontId="31" fillId="0" borderId="53" xfId="0" applyFont="1" applyBorder="1" applyAlignment="1">
      <alignment vertical="center" textRotation="255"/>
    </xf>
    <xf numFmtId="40" fontId="45" fillId="7" borderId="3" xfId="5" applyNumberFormat="1" applyFont="1" applyFill="1" applyBorder="1" applyAlignment="1">
      <alignment horizontal="center" vertical="center" shrinkToFit="1"/>
    </xf>
    <xf numFmtId="176" fontId="16" fillId="4" borderId="20" xfId="5" applyNumberFormat="1" applyFont="1" applyFill="1" applyBorder="1" applyAlignment="1">
      <alignment horizontal="right" vertical="center" shrinkToFit="1"/>
    </xf>
    <xf numFmtId="0" fontId="56" fillId="0" borderId="51" xfId="0" applyFont="1" applyBorder="1" applyAlignment="1">
      <alignment horizontal="center" vertical="center" shrinkToFit="1"/>
    </xf>
    <xf numFmtId="38" fontId="32" fillId="4" borderId="28" xfId="5" applyFont="1" applyFill="1" applyBorder="1" applyAlignment="1">
      <alignment vertical="center"/>
    </xf>
    <xf numFmtId="38" fontId="32" fillId="4" borderId="17" xfId="5" applyFont="1" applyFill="1" applyBorder="1" applyAlignment="1">
      <alignment vertical="center"/>
    </xf>
    <xf numFmtId="0" fontId="32" fillId="4" borderId="17" xfId="0" applyFont="1" applyFill="1" applyBorder="1" applyAlignment="1">
      <alignment vertical="center"/>
    </xf>
    <xf numFmtId="0" fontId="32" fillId="4" borderId="17" xfId="0" applyFont="1" applyFill="1" applyBorder="1" applyAlignment="1" applyProtection="1">
      <alignment vertical="center"/>
      <protection locked="0"/>
    </xf>
    <xf numFmtId="38" fontId="32" fillId="4" borderId="17" xfId="5" applyFont="1" applyFill="1" applyBorder="1" applyAlignment="1" applyProtection="1">
      <alignment vertical="center"/>
      <protection locked="0"/>
    </xf>
    <xf numFmtId="38" fontId="32" fillId="4" borderId="17" xfId="6" applyFont="1" applyFill="1" applyBorder="1" applyAlignment="1" applyProtection="1">
      <alignment vertical="center"/>
      <protection locked="0"/>
    </xf>
    <xf numFmtId="38" fontId="32" fillId="4" borderId="21" xfId="5" applyFont="1" applyFill="1" applyBorder="1" applyAlignment="1">
      <alignment vertical="center"/>
    </xf>
    <xf numFmtId="38" fontId="32" fillId="4" borderId="21" xfId="5" applyFont="1" applyFill="1" applyBorder="1" applyAlignment="1" applyProtection="1">
      <alignment vertical="center"/>
      <protection locked="0"/>
    </xf>
    <xf numFmtId="0" fontId="32" fillId="4" borderId="28" xfId="0" applyFont="1" applyFill="1" applyBorder="1" applyAlignment="1" applyProtection="1">
      <alignment vertical="center"/>
      <protection locked="0"/>
    </xf>
    <xf numFmtId="0" fontId="32" fillId="4" borderId="29" xfId="0" applyFont="1" applyFill="1" applyBorder="1" applyAlignment="1" applyProtection="1">
      <alignment vertical="center"/>
      <protection locked="0"/>
    </xf>
    <xf numFmtId="38" fontId="32" fillId="0" borderId="13" xfId="6" applyFont="1" applyBorder="1" applyAlignment="1">
      <alignment vertical="center"/>
    </xf>
    <xf numFmtId="38" fontId="32" fillId="0" borderId="17" xfId="5" applyFont="1" applyBorder="1" applyAlignment="1">
      <alignment vertical="center"/>
    </xf>
    <xf numFmtId="0" fontId="32" fillId="0" borderId="21" xfId="0" applyFont="1" applyBorder="1" applyAlignment="1" applyProtection="1">
      <alignment vertical="center"/>
      <protection locked="0"/>
    </xf>
    <xf numFmtId="38" fontId="32" fillId="4" borderId="28" xfId="5" applyFont="1" applyFill="1" applyBorder="1" applyAlignment="1" applyProtection="1">
      <alignment vertical="center"/>
      <protection locked="0"/>
    </xf>
    <xf numFmtId="38" fontId="32" fillId="4" borderId="29" xfId="5" applyFont="1" applyFill="1" applyBorder="1" applyAlignment="1">
      <alignment vertical="center"/>
    </xf>
    <xf numFmtId="38" fontId="60" fillId="4" borderId="21" xfId="5" applyFont="1" applyFill="1" applyBorder="1" applyAlignment="1">
      <alignment vertical="center"/>
    </xf>
    <xf numFmtId="38" fontId="61" fillId="4" borderId="28" xfId="5" applyFont="1" applyFill="1" applyBorder="1" applyAlignment="1">
      <alignment horizontal="left" vertical="center" indent="1"/>
    </xf>
    <xf numFmtId="38" fontId="61" fillId="4" borderId="17" xfId="5" applyFont="1" applyFill="1" applyBorder="1" applyAlignment="1">
      <alignment horizontal="left" vertical="center" indent="1"/>
    </xf>
    <xf numFmtId="38" fontId="61" fillId="0" borderId="17" xfId="5" applyFont="1" applyBorder="1" applyAlignment="1">
      <alignment horizontal="left" vertical="center" indent="1"/>
    </xf>
    <xf numFmtId="0" fontId="61" fillId="0" borderId="17" xfId="0" applyFont="1" applyBorder="1" applyAlignment="1">
      <alignment horizontal="left" vertical="center" indent="1"/>
    </xf>
    <xf numFmtId="0" fontId="61" fillId="0" borderId="21" xfId="0" applyFont="1" applyBorder="1" applyAlignment="1">
      <alignment horizontal="left" vertical="center" indent="1"/>
    </xf>
    <xf numFmtId="0" fontId="61" fillId="0" borderId="28" xfId="0" applyFont="1" applyBorder="1" applyAlignment="1">
      <alignment horizontal="left" vertical="center" indent="1"/>
    </xf>
    <xf numFmtId="0" fontId="61" fillId="0" borderId="29" xfId="0" applyFont="1" applyBorder="1" applyAlignment="1">
      <alignment horizontal="left" vertical="center" indent="1"/>
    </xf>
    <xf numFmtId="0" fontId="61" fillId="4" borderId="13" xfId="0" applyFont="1" applyFill="1" applyBorder="1" applyAlignment="1" applyProtection="1">
      <alignment horizontal="left" vertical="center" indent="1"/>
      <protection locked="0"/>
    </xf>
    <xf numFmtId="38" fontId="61" fillId="0" borderId="21" xfId="5" applyFont="1" applyBorder="1" applyAlignment="1">
      <alignment horizontal="left" vertical="center" indent="1"/>
    </xf>
    <xf numFmtId="38" fontId="61" fillId="4" borderId="21" xfId="5" applyFont="1" applyFill="1" applyBorder="1" applyAlignment="1" applyProtection="1">
      <alignment horizontal="left" vertical="center" indent="1"/>
      <protection locked="0"/>
    </xf>
    <xf numFmtId="38" fontId="61" fillId="4" borderId="17" xfId="5" applyFont="1" applyFill="1" applyBorder="1" applyAlignment="1" applyProtection="1">
      <alignment horizontal="left" vertical="center" indent="1"/>
      <protection locked="0"/>
    </xf>
    <xf numFmtId="38" fontId="61" fillId="4" borderId="21" xfId="5" applyFont="1" applyFill="1" applyBorder="1" applyAlignment="1">
      <alignment horizontal="left" vertical="center" indent="1"/>
    </xf>
    <xf numFmtId="38" fontId="61" fillId="4" borderId="29" xfId="5" applyFont="1" applyFill="1" applyBorder="1" applyAlignment="1">
      <alignment horizontal="left" vertical="center" indent="1"/>
    </xf>
    <xf numFmtId="38" fontId="61" fillId="4" borderId="13" xfId="5" applyFont="1" applyFill="1" applyBorder="1" applyAlignment="1">
      <alignment horizontal="left" vertical="center" indent="1"/>
    </xf>
    <xf numFmtId="0" fontId="32" fillId="4" borderId="4" xfId="0" applyFont="1" applyFill="1" applyBorder="1" applyAlignment="1">
      <alignment horizontal="center" vertical="center" shrinkToFit="1"/>
    </xf>
    <xf numFmtId="0" fontId="62" fillId="0" borderId="0" xfId="0" applyFont="1" applyAlignment="1">
      <alignment shrinkToFit="1"/>
    </xf>
    <xf numFmtId="0" fontId="63" fillId="0" borderId="25" xfId="0" applyFont="1" applyBorder="1" applyAlignment="1">
      <alignment horizontal="center" vertical="center"/>
    </xf>
    <xf numFmtId="0" fontId="61" fillId="0" borderId="77" xfId="0" applyFont="1" applyBorder="1" applyAlignment="1">
      <alignment horizontal="center" vertical="center" shrinkToFit="1"/>
    </xf>
    <xf numFmtId="0" fontId="64" fillId="0" borderId="0" xfId="0" applyFont="1" applyAlignment="1">
      <alignment shrinkToFit="1"/>
    </xf>
    <xf numFmtId="0" fontId="63" fillId="0" borderId="25" xfId="0" applyFont="1" applyBorder="1" applyAlignment="1">
      <alignment horizontal="center" vertical="center" shrinkToFit="1"/>
    </xf>
    <xf numFmtId="38" fontId="59" fillId="4" borderId="17" xfId="5" applyFont="1" applyFill="1" applyBorder="1" applyAlignment="1" applyProtection="1">
      <alignment horizontal="left" vertical="center" indent="1"/>
      <protection locked="0"/>
    </xf>
    <xf numFmtId="0" fontId="32" fillId="0" borderId="4" xfId="0" applyFont="1" applyBorder="1" applyAlignment="1">
      <alignment horizontal="center" vertical="center" shrinkToFit="1"/>
    </xf>
    <xf numFmtId="38" fontId="65" fillId="6" borderId="4" xfId="5" applyFont="1" applyFill="1" applyBorder="1" applyAlignment="1">
      <alignment horizontal="centerContinuous" vertical="center" shrinkToFit="1"/>
    </xf>
    <xf numFmtId="38" fontId="61" fillId="0" borderId="28" xfId="5" applyFont="1" applyBorder="1" applyAlignment="1">
      <alignment vertical="center"/>
    </xf>
    <xf numFmtId="38" fontId="32" fillId="0" borderId="43" xfId="5" applyFont="1" applyBorder="1" applyAlignment="1">
      <alignment horizontal="center" vertical="center" shrinkToFit="1"/>
    </xf>
    <xf numFmtId="38" fontId="32" fillId="0" borderId="28" xfId="5" applyFont="1" applyBorder="1" applyAlignment="1">
      <alignment vertical="center"/>
    </xf>
    <xf numFmtId="38" fontId="59" fillId="0" borderId="17" xfId="5" applyFont="1" applyBorder="1" applyAlignment="1">
      <alignment horizontal="left" vertical="center" indent="1"/>
    </xf>
    <xf numFmtId="0" fontId="32" fillId="0" borderId="29" xfId="0" applyFont="1" applyBorder="1" applyAlignment="1">
      <alignment vertical="center"/>
    </xf>
    <xf numFmtId="38" fontId="32" fillId="0" borderId="4" xfId="5" applyFont="1" applyBorder="1" applyAlignment="1">
      <alignment horizontal="center" vertical="center" shrinkToFit="1"/>
    </xf>
    <xf numFmtId="0" fontId="32" fillId="0" borderId="17" xfId="0" applyFont="1" applyBorder="1" applyAlignment="1">
      <alignment vertical="center"/>
    </xf>
    <xf numFmtId="38" fontId="32" fillId="0" borderId="29" xfId="5" applyFont="1" applyBorder="1" applyAlignment="1">
      <alignment vertical="center"/>
    </xf>
    <xf numFmtId="0" fontId="32" fillId="0" borderId="43" xfId="0" applyFont="1" applyBorder="1" applyAlignment="1">
      <alignment horizontal="center" vertical="center" shrinkToFit="1"/>
    </xf>
    <xf numFmtId="0" fontId="32" fillId="0" borderId="17" xfId="0" applyFont="1" applyBorder="1" applyAlignment="1" applyProtection="1">
      <alignment vertical="center"/>
      <protection locked="0"/>
    </xf>
    <xf numFmtId="0" fontId="59" fillId="4" borderId="17" xfId="0" applyFont="1" applyFill="1" applyBorder="1" applyAlignment="1">
      <alignment horizontal="left" vertical="center" indent="2"/>
    </xf>
    <xf numFmtId="38" fontId="59" fillId="4" borderId="17" xfId="5" applyFont="1" applyFill="1" applyBorder="1" applyAlignment="1">
      <alignment horizontal="left" vertical="center" indent="2"/>
    </xf>
    <xf numFmtId="38" fontId="32" fillId="0" borderId="49" xfId="5" applyFont="1" applyBorder="1" applyAlignment="1">
      <alignment vertical="center"/>
    </xf>
    <xf numFmtId="38" fontId="32" fillId="0" borderId="21" xfId="5" applyFont="1" applyBorder="1" applyAlignment="1">
      <alignment vertical="center"/>
    </xf>
    <xf numFmtId="38" fontId="32" fillId="0" borderId="29" xfId="5" applyFont="1" applyBorder="1" applyAlignment="1">
      <alignment horizontal="center" vertical="center" shrinkToFit="1"/>
    </xf>
    <xf numFmtId="38" fontId="65" fillId="6" borderId="49" xfId="5" applyFont="1" applyFill="1" applyBorder="1" applyAlignment="1">
      <alignment horizontal="centerContinuous" vertical="center" shrinkToFit="1"/>
    </xf>
    <xf numFmtId="38" fontId="32" fillId="0" borderId="4" xfId="5" applyFont="1" applyBorder="1" applyAlignment="1">
      <alignment vertical="center"/>
    </xf>
    <xf numFmtId="38" fontId="32" fillId="0" borderId="28" xfId="5" applyFont="1" applyBorder="1" applyAlignment="1">
      <alignment horizontal="center" vertical="center" shrinkToFit="1"/>
    </xf>
    <xf numFmtId="38" fontId="61" fillId="4" borderId="28" xfId="5" applyFont="1" applyFill="1" applyBorder="1" applyAlignment="1" applyProtection="1">
      <alignment horizontal="left" vertical="center" indent="1"/>
      <protection locked="0"/>
    </xf>
    <xf numFmtId="0" fontId="61" fillId="4" borderId="17" xfId="0" applyFont="1" applyFill="1" applyBorder="1" applyAlignment="1">
      <alignment horizontal="left" vertical="center" indent="1"/>
    </xf>
    <xf numFmtId="0" fontId="61" fillId="4" borderId="29" xfId="0" applyFont="1" applyFill="1" applyBorder="1" applyAlignment="1" applyProtection="1">
      <alignment horizontal="left" vertical="center" indent="1"/>
      <protection locked="0"/>
    </xf>
    <xf numFmtId="38" fontId="32" fillId="6" borderId="3" xfId="5" applyFont="1" applyFill="1" applyBorder="1" applyAlignment="1">
      <alignment horizontal="center" vertical="center" shrinkToFit="1"/>
    </xf>
    <xf numFmtId="38" fontId="59" fillId="0" borderId="28" xfId="5" applyFont="1" applyBorder="1" applyAlignment="1">
      <alignment horizontal="left" vertical="center" indent="1"/>
    </xf>
    <xf numFmtId="38" fontId="32" fillId="0" borderId="17" xfId="5" applyFont="1" applyBorder="1" applyAlignment="1">
      <alignment horizontal="left" vertical="center" indent="1"/>
    </xf>
    <xf numFmtId="0" fontId="61" fillId="0" borderId="28" xfId="0" applyFont="1" applyBorder="1" applyAlignment="1">
      <alignment vertical="center"/>
    </xf>
    <xf numFmtId="0" fontId="59" fillId="0" borderId="17" xfId="0" applyFont="1" applyBorder="1" applyAlignment="1">
      <alignment horizontal="left" vertical="center" indent="1"/>
    </xf>
    <xf numFmtId="0" fontId="61" fillId="0" borderId="17" xfId="0" applyFont="1" applyBorder="1" applyAlignment="1">
      <alignment vertical="center"/>
    </xf>
    <xf numFmtId="0" fontId="61" fillId="0" borderId="29" xfId="0" applyFont="1" applyBorder="1" applyAlignment="1">
      <alignment horizontal="left" vertical="center" shrinkToFit="1"/>
    </xf>
    <xf numFmtId="0" fontId="61" fillId="0" borderId="17" xfId="0" applyFont="1" applyBorder="1" applyAlignment="1">
      <alignment horizontal="center" vertical="center" shrinkToFit="1"/>
    </xf>
    <xf numFmtId="38" fontId="61" fillId="0" borderId="29" xfId="5" applyFont="1" applyBorder="1" applyAlignment="1">
      <alignment horizontal="center" vertical="center" shrinkToFit="1"/>
    </xf>
    <xf numFmtId="0" fontId="59" fillId="0" borderId="28" xfId="0" applyFont="1" applyBorder="1" applyAlignment="1">
      <alignment horizontal="left" vertical="center"/>
    </xf>
    <xf numFmtId="0" fontId="59" fillId="0" borderId="17" xfId="0" applyFont="1" applyBorder="1" applyAlignment="1">
      <alignment vertical="center"/>
    </xf>
    <xf numFmtId="38" fontId="61" fillId="0" borderId="17" xfId="5" applyFont="1" applyBorder="1" applyAlignment="1">
      <alignment horizontal="center" vertical="center" shrinkToFit="1"/>
    </xf>
    <xf numFmtId="0" fontId="61" fillId="0" borderId="29" xfId="0" applyFont="1" applyBorder="1" applyAlignment="1">
      <alignment horizontal="center" vertical="center" shrinkToFit="1"/>
    </xf>
    <xf numFmtId="0" fontId="61" fillId="0" borderId="28" xfId="0" applyFont="1" applyBorder="1" applyAlignment="1">
      <alignment horizontal="distributed" vertical="center" shrinkToFit="1"/>
    </xf>
    <xf numFmtId="38" fontId="59" fillId="0" borderId="17" xfId="5" applyFont="1" applyBorder="1" applyAlignment="1">
      <alignment vertical="center"/>
    </xf>
    <xf numFmtId="0" fontId="59" fillId="4" borderId="17" xfId="0" applyFont="1" applyFill="1" applyBorder="1" applyAlignment="1">
      <alignment horizontal="left" vertical="center" indent="1"/>
    </xf>
    <xf numFmtId="0" fontId="61" fillId="4" borderId="17" xfId="0" applyFont="1" applyFill="1" applyBorder="1" applyAlignment="1">
      <alignment horizontal="distributed" vertical="center" shrinkToFit="1"/>
    </xf>
    <xf numFmtId="0" fontId="61" fillId="4" borderId="17" xfId="0" applyFont="1" applyFill="1" applyBorder="1" applyAlignment="1">
      <alignment horizontal="center" vertical="center" shrinkToFit="1"/>
    </xf>
    <xf numFmtId="0" fontId="66" fillId="0" borderId="0" xfId="0" applyFont="1" applyAlignment="1">
      <alignment horizontal="left" vertical="center" indent="1"/>
    </xf>
    <xf numFmtId="0" fontId="61" fillId="0" borderId="28" xfId="0" applyFont="1" applyBorder="1" applyAlignment="1">
      <alignment horizontal="left" vertical="center" shrinkToFit="1"/>
    </xf>
    <xf numFmtId="0" fontId="61" fillId="0" borderId="17" xfId="0" applyFont="1" applyBorder="1" applyAlignment="1">
      <alignment horizontal="left" vertical="center" shrinkToFit="1"/>
    </xf>
    <xf numFmtId="38" fontId="59" fillId="0" borderId="17" xfId="5" applyFont="1" applyBorder="1" applyAlignment="1">
      <alignment horizontal="distributed" vertical="center" shrinkToFit="1"/>
    </xf>
    <xf numFmtId="0" fontId="59" fillId="0" borderId="17" xfId="0" applyFont="1" applyBorder="1" applyAlignment="1">
      <alignment horizontal="distributed" vertical="center" shrinkToFit="1"/>
    </xf>
    <xf numFmtId="38" fontId="61" fillId="0" borderId="13" xfId="5" applyFont="1" applyBorder="1" applyAlignment="1">
      <alignment horizontal="center" vertical="center" shrinkToFit="1"/>
    </xf>
    <xf numFmtId="38" fontId="67" fillId="0" borderId="28" xfId="5" applyFont="1" applyBorder="1" applyAlignment="1">
      <alignment horizontal="center" vertical="center" shrinkToFit="1"/>
    </xf>
    <xf numFmtId="38" fontId="67" fillId="0" borderId="29" xfId="5" applyFont="1" applyBorder="1" applyAlignment="1">
      <alignment horizontal="center" vertical="center" shrinkToFit="1"/>
    </xf>
    <xf numFmtId="38" fontId="67" fillId="0" borderId="17" xfId="5" applyFont="1" applyBorder="1" applyAlignment="1">
      <alignment vertical="center"/>
    </xf>
    <xf numFmtId="38" fontId="67" fillId="0" borderId="29" xfId="5" applyFont="1" applyBorder="1" applyAlignment="1">
      <alignment vertical="center"/>
    </xf>
    <xf numFmtId="38" fontId="67" fillId="0" borderId="28" xfId="5" applyFont="1" applyBorder="1" applyAlignment="1">
      <alignment vertical="center"/>
    </xf>
    <xf numFmtId="38" fontId="32" fillId="0" borderId="17" xfId="5" applyFont="1" applyBorder="1" applyAlignment="1">
      <alignment horizontal="center" vertical="center" shrinkToFit="1"/>
    </xf>
    <xf numFmtId="38" fontId="32" fillId="6" borderId="49" xfId="5" applyFont="1" applyFill="1" applyBorder="1" applyAlignment="1">
      <alignment horizontal="center" vertical="center" shrinkToFit="1"/>
    </xf>
    <xf numFmtId="38" fontId="59" fillId="4" borderId="28" xfId="5" applyFont="1" applyFill="1" applyBorder="1" applyAlignment="1">
      <alignment horizontal="left" vertical="center" indent="1"/>
    </xf>
    <xf numFmtId="38" fontId="59" fillId="4" borderId="17" xfId="5" applyFont="1" applyFill="1" applyBorder="1" applyAlignment="1">
      <alignment horizontal="left" vertical="center" indent="1"/>
    </xf>
    <xf numFmtId="38" fontId="59" fillId="0" borderId="17" xfId="5" applyFont="1" applyBorder="1" applyAlignment="1">
      <alignment horizontal="left" vertical="center" indent="3"/>
    </xf>
    <xf numFmtId="0" fontId="32" fillId="0" borderId="17" xfId="0" applyFont="1" applyBorder="1" applyAlignment="1">
      <alignment horizontal="left" vertical="center" indent="1"/>
    </xf>
    <xf numFmtId="0" fontId="32" fillId="0" borderId="21" xfId="0" applyFont="1" applyBorder="1" applyAlignment="1">
      <alignment horizontal="left" vertical="center" indent="1"/>
    </xf>
    <xf numFmtId="0" fontId="32" fillId="0" borderId="28" xfId="0" applyFont="1" applyBorder="1" applyAlignment="1">
      <alignment horizontal="left" vertical="center" indent="1"/>
    </xf>
    <xf numFmtId="0" fontId="32" fillId="0" borderId="29" xfId="0" applyFont="1" applyBorder="1" applyAlignment="1">
      <alignment horizontal="left" vertical="center" indent="1"/>
    </xf>
    <xf numFmtId="0" fontId="59" fillId="4" borderId="13" xfId="0" applyFont="1" applyFill="1" applyBorder="1" applyAlignment="1" applyProtection="1">
      <alignment horizontal="left" vertical="center"/>
      <protection locked="0"/>
    </xf>
    <xf numFmtId="38" fontId="59" fillId="0" borderId="21" xfId="5" applyFont="1" applyBorder="1" applyAlignment="1">
      <alignment horizontal="left" vertical="center" indent="1"/>
    </xf>
    <xf numFmtId="38" fontId="59" fillId="4" borderId="21" xfId="5" applyFont="1" applyFill="1" applyBorder="1" applyAlignment="1" applyProtection="1">
      <alignment horizontal="left" vertical="center"/>
      <protection locked="0"/>
    </xf>
    <xf numFmtId="38" fontId="59" fillId="4" borderId="21" xfId="5" applyFont="1" applyFill="1" applyBorder="1" applyAlignment="1" applyProtection="1">
      <alignment horizontal="left" vertical="center" indent="1"/>
      <protection locked="0"/>
    </xf>
    <xf numFmtId="38" fontId="59" fillId="4" borderId="21" xfId="5" applyFont="1" applyFill="1" applyBorder="1" applyAlignment="1">
      <alignment horizontal="left" vertical="center" indent="2"/>
    </xf>
    <xf numFmtId="38" fontId="59" fillId="4" borderId="21" xfId="5" applyFont="1" applyFill="1" applyBorder="1" applyAlignment="1" applyProtection="1">
      <alignment horizontal="left" vertical="center" indent="2"/>
      <protection locked="0"/>
    </xf>
    <xf numFmtId="38" fontId="32" fillId="4" borderId="17" xfId="5" applyFont="1" applyFill="1" applyBorder="1" applyAlignment="1">
      <alignment horizontal="left" vertical="center" indent="1"/>
    </xf>
    <xf numFmtId="38" fontId="32" fillId="4" borderId="29" xfId="5" applyFont="1" applyFill="1" applyBorder="1" applyAlignment="1">
      <alignment horizontal="left" vertical="center" indent="1"/>
    </xf>
    <xf numFmtId="38" fontId="32" fillId="4" borderId="28" xfId="5" applyFont="1" applyFill="1" applyBorder="1" applyAlignment="1">
      <alignment horizontal="left" vertical="center" indent="1"/>
    </xf>
    <xf numFmtId="38" fontId="32" fillId="4" borderId="13" xfId="5" applyFont="1" applyFill="1" applyBorder="1" applyAlignment="1">
      <alignment horizontal="left" vertical="center" indent="1"/>
    </xf>
    <xf numFmtId="38" fontId="59" fillId="4" borderId="21" xfId="5" applyFont="1" applyFill="1" applyBorder="1" applyAlignment="1">
      <alignment horizontal="left" vertical="center" indent="1"/>
    </xf>
    <xf numFmtId="38" fontId="59" fillId="4" borderId="28" xfId="5" applyFont="1" applyFill="1" applyBorder="1" applyAlignment="1" applyProtection="1">
      <alignment horizontal="left" vertical="center" indent="1"/>
      <protection locked="0"/>
    </xf>
    <xf numFmtId="0" fontId="32" fillId="4" borderId="17" xfId="0" applyFont="1" applyFill="1" applyBorder="1" applyAlignment="1">
      <alignment horizontal="distributed" vertical="center"/>
    </xf>
    <xf numFmtId="0" fontId="32" fillId="4" borderId="29" xfId="0" applyFont="1" applyFill="1" applyBorder="1" applyAlignment="1" applyProtection="1">
      <alignment horizontal="distributed" vertical="center" indent="1"/>
      <protection locked="0"/>
    </xf>
    <xf numFmtId="0" fontId="59" fillId="0" borderId="17" xfId="0" applyFont="1" applyBorder="1" applyAlignment="1">
      <alignment horizontal="left" vertical="center" indent="2"/>
    </xf>
    <xf numFmtId="0" fontId="66" fillId="0" borderId="0" xfId="0" applyFont="1" applyAlignment="1">
      <alignment horizontal="left" vertical="center" indent="3"/>
    </xf>
    <xf numFmtId="38" fontId="32" fillId="0" borderId="28" xfId="5" applyFont="1" applyBorder="1" applyAlignment="1">
      <alignment horizontal="left" vertical="center" indent="1"/>
    </xf>
    <xf numFmtId="38" fontId="32" fillId="0" borderId="21" xfId="5" applyFont="1" applyBorder="1" applyAlignment="1">
      <alignment horizontal="left" vertical="center" indent="1"/>
    </xf>
    <xf numFmtId="38" fontId="32" fillId="0" borderId="29" xfId="5" applyFont="1" applyBorder="1" applyAlignment="1">
      <alignment horizontal="left" vertical="center" indent="1"/>
    </xf>
    <xf numFmtId="0" fontId="32" fillId="4" borderId="17" xfId="0" applyFont="1" applyFill="1" applyBorder="1" applyAlignment="1">
      <alignment horizontal="left" vertical="center" indent="1"/>
    </xf>
    <xf numFmtId="38" fontId="59" fillId="4" borderId="17" xfId="5" applyFont="1" applyFill="1" applyBorder="1" applyAlignment="1" applyProtection="1">
      <alignment horizontal="left" vertical="center" indent="3"/>
      <protection locked="0"/>
    </xf>
    <xf numFmtId="38" fontId="59" fillId="0" borderId="17" xfId="5" applyFont="1" applyBorder="1" applyAlignment="1" applyProtection="1">
      <alignment horizontal="left" vertical="center" indent="1"/>
      <protection locked="0"/>
    </xf>
    <xf numFmtId="38" fontId="32" fillId="4" borderId="17" xfId="5" applyFont="1" applyFill="1" applyBorder="1" applyAlignment="1" applyProtection="1">
      <alignment horizontal="left" vertical="center" indent="1"/>
      <protection locked="0"/>
    </xf>
    <xf numFmtId="0" fontId="59" fillId="4" borderId="21" xfId="0" applyFont="1" applyFill="1" applyBorder="1" applyAlignment="1">
      <alignment horizontal="left" vertical="center" indent="1"/>
    </xf>
    <xf numFmtId="38" fontId="32" fillId="4" borderId="29" xfId="5" applyFont="1" applyFill="1" applyBorder="1" applyAlignment="1">
      <alignment horizontal="distributed" vertical="center" indent="1"/>
    </xf>
    <xf numFmtId="0" fontId="59" fillId="0" borderId="28" xfId="0" applyFont="1" applyBorder="1" applyAlignment="1">
      <alignment vertical="center"/>
    </xf>
    <xf numFmtId="38" fontId="61" fillId="0" borderId="29" xfId="5" applyFont="1" applyBorder="1" applyAlignment="1">
      <alignment horizontal="left" vertical="center" indent="1"/>
    </xf>
    <xf numFmtId="0" fontId="59" fillId="0" borderId="28" xfId="0" applyFont="1" applyBorder="1" applyAlignment="1">
      <alignment horizontal="left" vertical="center" indent="1"/>
    </xf>
    <xf numFmtId="38" fontId="61" fillId="0" borderId="28" xfId="5" applyFont="1" applyBorder="1" applyAlignment="1">
      <alignment horizontal="center" vertical="center" shrinkToFit="1"/>
    </xf>
    <xf numFmtId="38" fontId="59" fillId="4" borderId="63" xfId="5" applyFont="1" applyFill="1" applyBorder="1" applyAlignment="1" applyProtection="1">
      <alignment vertical="center"/>
      <protection locked="0"/>
    </xf>
    <xf numFmtId="38" fontId="61" fillId="4" borderId="17" xfId="5" applyFont="1" applyFill="1" applyBorder="1" applyAlignment="1">
      <alignment vertical="center"/>
    </xf>
    <xf numFmtId="38" fontId="61" fillId="0" borderId="17" xfId="5" applyFont="1" applyBorder="1" applyAlignment="1">
      <alignment vertical="center"/>
    </xf>
    <xf numFmtId="38" fontId="61" fillId="4" borderId="17" xfId="6" applyFont="1" applyFill="1" applyBorder="1" applyAlignment="1">
      <alignment vertical="center"/>
    </xf>
    <xf numFmtId="38" fontId="59" fillId="0" borderId="17" xfId="6" applyFont="1" applyBorder="1" applyAlignment="1" applyProtection="1">
      <alignment vertical="center"/>
      <protection locked="0"/>
    </xf>
    <xf numFmtId="38" fontId="59" fillId="4" borderId="17" xfId="6" applyFont="1" applyFill="1" applyBorder="1" applyAlignment="1" applyProtection="1">
      <alignment horizontal="left" vertical="center"/>
      <protection locked="0"/>
    </xf>
    <xf numFmtId="38" fontId="59" fillId="0" borderId="17" xfId="6" applyFont="1" applyBorder="1" applyAlignment="1" applyProtection="1">
      <alignment horizontal="left" vertical="center"/>
      <protection locked="0"/>
    </xf>
    <xf numFmtId="38" fontId="59" fillId="0" borderId="28" xfId="5" applyFont="1" applyBorder="1" applyAlignment="1">
      <alignment vertical="center"/>
    </xf>
    <xf numFmtId="38" fontId="67" fillId="0" borderId="29" xfId="5" applyFont="1" applyBorder="1" applyAlignment="1">
      <alignment vertical="center" shrinkToFit="1"/>
    </xf>
    <xf numFmtId="38" fontId="67" fillId="0" borderId="17" xfId="5" applyFont="1" applyBorder="1" applyAlignment="1">
      <alignment horizontal="center" vertical="center" shrinkToFit="1"/>
    </xf>
    <xf numFmtId="0" fontId="32" fillId="4" borderId="13" xfId="0" applyFont="1" applyFill="1" applyBorder="1" applyAlignment="1">
      <alignment horizontal="left" vertical="center" indent="1"/>
    </xf>
    <xf numFmtId="0" fontId="32" fillId="4" borderId="21" xfId="0" applyFont="1" applyFill="1" applyBorder="1" applyAlignment="1">
      <alignment horizontal="left" vertical="center" indent="1"/>
    </xf>
    <xf numFmtId="38" fontId="59" fillId="4" borderId="17" xfId="5" applyFont="1" applyFill="1" applyBorder="1" applyAlignment="1">
      <alignment horizontal="left" vertical="top" indent="1"/>
    </xf>
    <xf numFmtId="0" fontId="68" fillId="4" borderId="17" xfId="0" applyFont="1" applyFill="1" applyBorder="1" applyAlignment="1">
      <alignment horizontal="left" vertical="center" indent="1"/>
    </xf>
    <xf numFmtId="38" fontId="61" fillId="0" borderId="29" xfId="5" applyFont="1" applyBorder="1" applyAlignment="1">
      <alignment vertical="center"/>
    </xf>
    <xf numFmtId="0" fontId="61" fillId="0" borderId="17" xfId="0" applyFont="1" applyBorder="1" applyAlignment="1">
      <alignment horizontal="distributed" vertical="center" indent="1" shrinkToFit="1"/>
    </xf>
    <xf numFmtId="38" fontId="59" fillId="4" borderId="49" xfId="5" applyFont="1" applyFill="1" applyBorder="1" applyAlignment="1">
      <alignment horizontal="left" vertical="center" indent="2"/>
    </xf>
    <xf numFmtId="38" fontId="61" fillId="4" borderId="21" xfId="5" applyFont="1" applyFill="1" applyBorder="1" applyAlignment="1">
      <alignment vertical="center"/>
    </xf>
    <xf numFmtId="38" fontId="61" fillId="4" borderId="28" xfId="5" applyFont="1" applyFill="1" applyBorder="1" applyAlignment="1">
      <alignment vertical="center"/>
    </xf>
    <xf numFmtId="38" fontId="61" fillId="4" borderId="13" xfId="5" applyFont="1" applyFill="1" applyBorder="1" applyAlignment="1">
      <alignment vertical="center"/>
    </xf>
    <xf numFmtId="38" fontId="67" fillId="4" borderId="17" xfId="5" applyFont="1" applyFill="1" applyBorder="1" applyAlignment="1">
      <alignment vertical="center"/>
    </xf>
    <xf numFmtId="38" fontId="59" fillId="4" borderId="17" xfId="5" applyFont="1" applyFill="1" applyBorder="1" applyAlignment="1">
      <alignment vertical="center"/>
    </xf>
    <xf numFmtId="38" fontId="69" fillId="0" borderId="17" xfId="5" applyFont="1" applyBorder="1" applyAlignment="1">
      <alignment vertical="center"/>
    </xf>
    <xf numFmtId="0" fontId="32" fillId="0" borderId="17" xfId="0" applyFont="1" applyBorder="1" applyAlignment="1">
      <alignment horizontal="center" vertical="center" shrinkToFit="1"/>
    </xf>
    <xf numFmtId="38" fontId="59" fillId="4" borderId="17" xfId="5" applyFont="1" applyFill="1" applyBorder="1" applyAlignment="1" applyProtection="1">
      <alignment horizontal="left" vertical="center"/>
      <protection locked="0"/>
    </xf>
    <xf numFmtId="0" fontId="32" fillId="0" borderId="28" xfId="0" applyFont="1" applyBorder="1" applyAlignment="1">
      <alignment horizontal="center" vertical="center" shrinkToFit="1"/>
    </xf>
    <xf numFmtId="38" fontId="59" fillId="4" borderId="13" xfId="5" applyFont="1" applyFill="1" applyBorder="1" applyAlignment="1" applyProtection="1">
      <alignment horizontal="left" vertical="center" indent="1"/>
      <protection locked="0"/>
    </xf>
    <xf numFmtId="38" fontId="59" fillId="4" borderId="17" xfId="5" applyFont="1" applyFill="1" applyBorder="1" applyAlignment="1">
      <alignment horizontal="distributed" vertical="center"/>
    </xf>
    <xf numFmtId="0" fontId="59" fillId="4" borderId="17" xfId="0" applyFont="1" applyFill="1" applyBorder="1" applyAlignment="1" applyProtection="1">
      <alignment horizontal="left" vertical="center" indent="1"/>
      <protection locked="0"/>
    </xf>
    <xf numFmtId="0" fontId="59" fillId="4" borderId="29" xfId="0" applyFont="1" applyFill="1" applyBorder="1" applyAlignment="1" applyProtection="1">
      <alignment vertical="center"/>
      <protection locked="0"/>
    </xf>
    <xf numFmtId="38" fontId="68" fillId="0" borderId="17" xfId="5" applyFont="1" applyBorder="1" applyAlignment="1">
      <alignment horizontal="center" vertical="center" shrinkToFit="1"/>
    </xf>
    <xf numFmtId="38" fontId="59" fillId="0" borderId="28" xfId="5" applyFont="1" applyBorder="1" applyAlignment="1">
      <alignment horizontal="left" vertical="center" indent="2"/>
    </xf>
    <xf numFmtId="38" fontId="59" fillId="4" borderId="17" xfId="5" applyFont="1" applyFill="1" applyBorder="1" applyAlignment="1">
      <alignment horizontal="distributed" vertical="center" indent="1"/>
    </xf>
    <xf numFmtId="38" fontId="59" fillId="0" borderId="17" xfId="5" applyFont="1" applyBorder="1" applyAlignment="1">
      <alignment horizontal="left" vertical="center"/>
    </xf>
    <xf numFmtId="0" fontId="59" fillId="0" borderId="29" xfId="0" applyFont="1" applyBorder="1" applyAlignment="1">
      <alignment horizontal="left" vertical="center"/>
    </xf>
    <xf numFmtId="38" fontId="61" fillId="4" borderId="49" xfId="5" applyFont="1" applyFill="1" applyBorder="1" applyAlignment="1">
      <alignment vertical="center"/>
    </xf>
    <xf numFmtId="38" fontId="61" fillId="4" borderId="21" xfId="5" applyFont="1" applyFill="1" applyBorder="1" applyAlignment="1">
      <alignment vertical="center" shrinkToFit="1"/>
    </xf>
    <xf numFmtId="38" fontId="59" fillId="0" borderId="13" xfId="5" applyFont="1" applyBorder="1" applyAlignment="1">
      <alignment horizontal="left" vertical="center" indent="1"/>
    </xf>
    <xf numFmtId="38" fontId="59" fillId="0" borderId="28" xfId="6" applyFont="1" applyBorder="1" applyAlignment="1">
      <alignment horizontal="left" vertical="center" indent="1"/>
    </xf>
    <xf numFmtId="38" fontId="59" fillId="0" borderId="84" xfId="5" applyFont="1" applyBorder="1" applyAlignment="1">
      <alignment horizontal="left" vertical="center" indent="1"/>
    </xf>
    <xf numFmtId="38" fontId="67" fillId="0" borderId="13" xfId="5" applyFont="1" applyBorder="1" applyAlignment="1">
      <alignment vertical="center"/>
    </xf>
    <xf numFmtId="38" fontId="32" fillId="0" borderId="16" xfId="5" applyFont="1" applyBorder="1" applyAlignment="1">
      <alignment horizontal="center" vertical="center" shrinkToFit="1"/>
    </xf>
    <xf numFmtId="38" fontId="32" fillId="0" borderId="30" xfId="5" applyFont="1" applyBorder="1" applyAlignment="1">
      <alignment horizontal="center" vertical="center" shrinkToFit="1"/>
    </xf>
    <xf numFmtId="38" fontId="32" fillId="0" borderId="12" xfId="5" applyFont="1" applyBorder="1" applyAlignment="1">
      <alignment horizontal="center" vertical="center" shrinkToFit="1"/>
    </xf>
    <xf numFmtId="38" fontId="71" fillId="0" borderId="3" xfId="9" applyFont="1" applyBorder="1" applyAlignment="1">
      <alignment horizontal="centerContinuous" vertical="center"/>
    </xf>
    <xf numFmtId="0" fontId="33" fillId="0" borderId="4" xfId="0" applyFont="1" applyBorder="1" applyAlignment="1">
      <alignment horizontal="left" vertical="center"/>
    </xf>
    <xf numFmtId="0" fontId="33" fillId="0" borderId="3" xfId="0" applyFont="1" applyBorder="1" applyAlignment="1">
      <alignment horizontal="centerContinuous" vertical="center"/>
    </xf>
    <xf numFmtId="177" fontId="33" fillId="0" borderId="6" xfId="0" applyNumberFormat="1" applyFont="1" applyBorder="1" applyAlignment="1">
      <alignment horizontal="left" vertical="center"/>
    </xf>
    <xf numFmtId="177" fontId="33" fillId="0" borderId="6" xfId="0" applyNumberFormat="1" applyFont="1" applyBorder="1" applyAlignment="1">
      <alignment horizontal="centerContinuous" vertical="center"/>
    </xf>
    <xf numFmtId="177" fontId="33" fillId="0" borderId="49" xfId="0" applyNumberFormat="1" applyFont="1" applyBorder="1" applyAlignment="1">
      <alignment horizontal="left" vertical="center"/>
    </xf>
    <xf numFmtId="0" fontId="24" fillId="0" borderId="5" xfId="0" applyFont="1" applyBorder="1" applyAlignment="1">
      <alignment horizontal="center" vertical="center" shrinkToFit="1"/>
    </xf>
    <xf numFmtId="0" fontId="24" fillId="0" borderId="7" xfId="0" applyFont="1" applyBorder="1" applyAlignment="1">
      <alignment horizontal="center" vertical="center" shrinkToFit="1"/>
    </xf>
    <xf numFmtId="38" fontId="33" fillId="0" borderId="7" xfId="5" applyFont="1" applyBorder="1" applyAlignment="1">
      <alignment horizontal="center" vertical="center" shrinkToFit="1"/>
    </xf>
    <xf numFmtId="0" fontId="33" fillId="0" borderId="7" xfId="0" applyFont="1" applyBorder="1" applyAlignment="1">
      <alignment horizontal="center" vertical="center" shrinkToFit="1"/>
    </xf>
    <xf numFmtId="38" fontId="59" fillId="4" borderId="13" xfId="5" applyFont="1" applyFill="1" applyBorder="1" applyAlignment="1">
      <alignment horizontal="left" vertical="center" indent="2"/>
    </xf>
    <xf numFmtId="38" fontId="59" fillId="4" borderId="17" xfId="5" applyFont="1" applyFill="1" applyBorder="1" applyAlignment="1" applyProtection="1">
      <alignment horizontal="left" vertical="center" indent="2"/>
      <protection locked="0"/>
    </xf>
    <xf numFmtId="0" fontId="10" fillId="0" borderId="0" xfId="0" applyFont="1" applyAlignment="1">
      <alignment horizontal="right" vertical="top" shrinkToFit="1"/>
    </xf>
    <xf numFmtId="38" fontId="29" fillId="0" borderId="4" xfId="5" applyFont="1" applyBorder="1" applyAlignment="1">
      <alignment horizontal="centerContinuous" vertical="center" shrinkToFit="1"/>
    </xf>
    <xf numFmtId="38" fontId="29" fillId="0" borderId="43" xfId="5" applyFont="1" applyBorder="1" applyAlignment="1">
      <alignment horizontal="centerContinuous" vertical="center"/>
    </xf>
    <xf numFmtId="38" fontId="29" fillId="0" borderId="43" xfId="5" applyFont="1" applyBorder="1" applyAlignment="1">
      <alignment horizontal="centerContinuous" vertical="center" shrinkToFit="1"/>
    </xf>
    <xf numFmtId="0" fontId="22" fillId="0" borderId="0" xfId="0" applyFont="1" applyAlignment="1">
      <alignment horizontal="right"/>
    </xf>
    <xf numFmtId="0" fontId="20" fillId="0" borderId="40" xfId="0" applyFont="1" applyBorder="1" applyAlignment="1">
      <alignment horizontal="center"/>
    </xf>
    <xf numFmtId="0" fontId="20" fillId="0" borderId="56" xfId="0" applyFont="1" applyBorder="1" applyAlignment="1">
      <alignment horizontal="center"/>
    </xf>
    <xf numFmtId="0" fontId="20" fillId="5" borderId="66" xfId="0" applyFont="1" applyFill="1" applyBorder="1" applyAlignment="1">
      <alignment horizontal="center" shrinkToFit="1"/>
    </xf>
    <xf numFmtId="38" fontId="74" fillId="4" borderId="8" xfId="5" applyFont="1" applyFill="1" applyBorder="1" applyAlignment="1">
      <alignment horizontal="right" vertical="center" shrinkToFit="1"/>
    </xf>
    <xf numFmtId="38" fontId="74" fillId="4" borderId="14" xfId="5" applyFont="1" applyFill="1" applyBorder="1" applyAlignment="1">
      <alignment horizontal="right" vertical="center" shrinkToFit="1"/>
    </xf>
    <xf numFmtId="38" fontId="74" fillId="0" borderId="14" xfId="5" applyFont="1" applyBorder="1" applyAlignment="1">
      <alignment horizontal="right" vertical="center" shrinkToFit="1"/>
    </xf>
    <xf numFmtId="38" fontId="74" fillId="0" borderId="8" xfId="5" applyFont="1" applyBorder="1" applyAlignment="1">
      <alignment horizontal="right" vertical="center" shrinkToFit="1"/>
    </xf>
    <xf numFmtId="38" fontId="75" fillId="0" borderId="48" xfId="5" applyFont="1" applyBorder="1" applyAlignment="1">
      <alignment horizontal="right" vertical="center" shrinkToFit="1"/>
    </xf>
    <xf numFmtId="38" fontId="75" fillId="0" borderId="11" xfId="5" applyFont="1" applyBorder="1" applyAlignment="1">
      <alignment horizontal="right" vertical="center" shrinkToFit="1"/>
    </xf>
    <xf numFmtId="38" fontId="74" fillId="4" borderId="14" xfId="5" applyFont="1" applyFill="1" applyBorder="1" applyAlignment="1" applyProtection="1">
      <alignment horizontal="right" vertical="center" shrinkToFit="1"/>
      <protection locked="0"/>
    </xf>
    <xf numFmtId="38" fontId="74" fillId="4" borderId="18" xfId="5" applyFont="1" applyFill="1" applyBorder="1" applyAlignment="1">
      <alignment horizontal="right" vertical="center" shrinkToFit="1"/>
    </xf>
    <xf numFmtId="38" fontId="75" fillId="0" borderId="19" xfId="5" applyFont="1" applyBorder="1" applyAlignment="1">
      <alignment horizontal="right" vertical="center" shrinkToFit="1"/>
    </xf>
    <xf numFmtId="38" fontId="74" fillId="4" borderId="8" xfId="5" applyFont="1" applyFill="1" applyBorder="1" applyAlignment="1" applyProtection="1">
      <alignment horizontal="right" vertical="center" shrinkToFit="1"/>
      <protection locked="0"/>
    </xf>
    <xf numFmtId="38" fontId="75" fillId="0" borderId="9" xfId="5" applyFont="1" applyBorder="1" applyAlignment="1">
      <alignment horizontal="right" vertical="center" shrinkToFit="1"/>
    </xf>
    <xf numFmtId="38" fontId="74" fillId="0" borderId="31" xfId="5" applyFont="1" applyBorder="1" applyAlignment="1">
      <alignment horizontal="right" vertical="center" shrinkToFit="1"/>
    </xf>
    <xf numFmtId="38" fontId="75" fillId="0" borderId="22" xfId="5" applyFont="1" applyBorder="1" applyAlignment="1">
      <alignment horizontal="right" vertical="center" shrinkToFit="1"/>
    </xf>
    <xf numFmtId="38" fontId="74" fillId="0" borderId="42" xfId="6" applyFont="1" applyBorder="1" applyAlignment="1">
      <alignment horizontal="right" vertical="center" shrinkToFit="1"/>
    </xf>
    <xf numFmtId="38" fontId="75" fillId="0" borderId="33" xfId="5" applyFont="1" applyBorder="1" applyAlignment="1">
      <alignment horizontal="right" vertical="center" shrinkToFit="1"/>
    </xf>
    <xf numFmtId="38" fontId="74" fillId="0" borderId="18" xfId="5" applyFont="1" applyBorder="1" applyAlignment="1">
      <alignment horizontal="right" vertical="center" shrinkToFit="1"/>
    </xf>
    <xf numFmtId="38" fontId="75" fillId="4" borderId="11" xfId="5" applyFont="1" applyFill="1" applyBorder="1" applyAlignment="1">
      <alignment horizontal="right" vertical="center" shrinkToFit="1"/>
    </xf>
    <xf numFmtId="38" fontId="74" fillId="4" borderId="18" xfId="5" applyFont="1" applyFill="1" applyBorder="1" applyAlignment="1" applyProtection="1">
      <alignment horizontal="right" vertical="center" shrinkToFit="1"/>
      <protection locked="0"/>
    </xf>
    <xf numFmtId="38" fontId="75" fillId="4" borderId="19" xfId="5" applyFont="1" applyFill="1" applyBorder="1" applyAlignment="1">
      <alignment horizontal="right" vertical="center" shrinkToFit="1"/>
    </xf>
    <xf numFmtId="38" fontId="75" fillId="4" borderId="9" xfId="5" applyFont="1" applyFill="1" applyBorder="1" applyAlignment="1">
      <alignment horizontal="right" vertical="center" shrinkToFit="1"/>
    </xf>
    <xf numFmtId="38" fontId="74" fillId="4" borderId="31" xfId="5" applyFont="1" applyFill="1" applyBorder="1" applyAlignment="1">
      <alignment horizontal="right" vertical="center" shrinkToFit="1"/>
    </xf>
    <xf numFmtId="38" fontId="75" fillId="4" borderId="22" xfId="5" applyFont="1" applyFill="1" applyBorder="1" applyAlignment="1">
      <alignment horizontal="right" vertical="center" shrinkToFit="1"/>
    </xf>
    <xf numFmtId="38" fontId="74" fillId="4" borderId="36" xfId="5" applyFont="1" applyFill="1" applyBorder="1" applyAlignment="1">
      <alignment horizontal="right" vertical="center" shrinkToFit="1"/>
    </xf>
    <xf numFmtId="38" fontId="75" fillId="4" borderId="33" xfId="5" applyFont="1" applyFill="1" applyBorder="1" applyAlignment="1">
      <alignment horizontal="right" vertical="center" shrinkToFit="1"/>
    </xf>
    <xf numFmtId="38" fontId="74" fillId="4" borderId="25" xfId="5" applyFont="1" applyFill="1" applyBorder="1" applyAlignment="1">
      <alignment horizontal="right" vertical="center" shrinkToFit="1"/>
    </xf>
    <xf numFmtId="38" fontId="76" fillId="4" borderId="26" xfId="5" applyFont="1" applyFill="1" applyBorder="1" applyAlignment="1">
      <alignment horizontal="right" vertical="center" shrinkToFit="1"/>
    </xf>
    <xf numFmtId="38" fontId="74" fillId="6" borderId="3" xfId="5" applyFont="1" applyFill="1" applyBorder="1" applyAlignment="1">
      <alignment horizontal="centerContinuous" vertical="center" shrinkToFit="1"/>
    </xf>
    <xf numFmtId="0" fontId="74" fillId="6" borderId="3" xfId="0" applyFont="1" applyFill="1" applyBorder="1" applyAlignment="1">
      <alignment horizontal="centerContinuous" vertical="center" shrinkToFit="1"/>
    </xf>
    <xf numFmtId="38" fontId="77" fillId="4" borderId="8" xfId="5" applyFont="1" applyFill="1" applyBorder="1" applyAlignment="1" applyProtection="1">
      <alignment horizontal="right" vertical="center" shrinkToFit="1"/>
      <protection locked="0"/>
    </xf>
    <xf numFmtId="38" fontId="77" fillId="4" borderId="14" xfId="5" applyFont="1" applyFill="1" applyBorder="1" applyAlignment="1" applyProtection="1">
      <alignment horizontal="right" vertical="center" shrinkToFit="1"/>
      <protection locked="0"/>
    </xf>
    <xf numFmtId="38" fontId="77" fillId="4" borderId="31" xfId="5" applyFont="1" applyFill="1" applyBorder="1" applyAlignment="1" applyProtection="1">
      <alignment horizontal="right" vertical="center" shrinkToFit="1"/>
      <protection locked="0"/>
    </xf>
    <xf numFmtId="38" fontId="74" fillId="0" borderId="25" xfId="5" applyFont="1" applyBorder="1" applyAlignment="1">
      <alignment horizontal="right" vertical="center" shrinkToFit="1"/>
    </xf>
    <xf numFmtId="38" fontId="76" fillId="0" borderId="26" xfId="5" applyFont="1" applyBorder="1" applyAlignment="1">
      <alignment horizontal="right" vertical="center" shrinkToFit="1"/>
    </xf>
    <xf numFmtId="38" fontId="77" fillId="4" borderId="14" xfId="5" applyFont="1" applyFill="1" applyBorder="1" applyAlignment="1">
      <alignment horizontal="right" vertical="center" shrinkToFit="1"/>
    </xf>
    <xf numFmtId="38" fontId="74" fillId="0" borderId="38" xfId="5" applyFont="1" applyBorder="1" applyAlignment="1">
      <alignment horizontal="right" vertical="center" shrinkToFit="1"/>
    </xf>
    <xf numFmtId="38" fontId="76" fillId="0" borderId="39" xfId="5" applyFont="1" applyBorder="1" applyAlignment="1">
      <alignment horizontal="right" vertical="center" shrinkToFit="1"/>
    </xf>
    <xf numFmtId="38" fontId="77" fillId="0" borderId="25" xfId="5" applyFont="1" applyBorder="1" applyAlignment="1">
      <alignment horizontal="right" vertical="center" shrinkToFit="1"/>
    </xf>
    <xf numFmtId="38" fontId="77" fillId="0" borderId="8" xfId="5" applyFont="1" applyBorder="1" applyAlignment="1">
      <alignment horizontal="right" vertical="center" shrinkToFit="1"/>
    </xf>
    <xf numFmtId="38" fontId="77" fillId="0" borderId="14" xfId="5" applyFont="1" applyBorder="1" applyAlignment="1">
      <alignment horizontal="right" vertical="center" shrinkToFit="1"/>
    </xf>
    <xf numFmtId="38" fontId="76" fillId="0" borderId="38" xfId="5" applyFont="1" applyBorder="1" applyAlignment="1">
      <alignment horizontal="right" vertical="center" shrinkToFit="1"/>
    </xf>
    <xf numFmtId="38" fontId="74" fillId="0" borderId="14" xfId="5" applyFont="1" applyBorder="1" applyAlignment="1" applyProtection="1">
      <alignment horizontal="right" vertical="center" shrinkToFit="1"/>
      <protection locked="0"/>
    </xf>
    <xf numFmtId="38" fontId="74" fillId="4" borderId="40" xfId="6" applyFont="1" applyFill="1" applyBorder="1" applyAlignment="1">
      <alignment vertical="center" shrinkToFit="1"/>
    </xf>
    <xf numFmtId="38" fontId="75" fillId="0" borderId="48" xfId="5" applyFont="1" applyBorder="1" applyAlignment="1">
      <alignment vertical="center" shrinkToFit="1"/>
    </xf>
    <xf numFmtId="38" fontId="74" fillId="0" borderId="36" xfId="5" applyFont="1" applyBorder="1" applyAlignment="1">
      <alignment horizontal="right" vertical="center" shrinkToFit="1"/>
    </xf>
    <xf numFmtId="38" fontId="75" fillId="0" borderId="41" xfId="5" applyFont="1" applyBorder="1" applyAlignment="1">
      <alignment horizontal="right" vertical="center" shrinkToFit="1"/>
    </xf>
    <xf numFmtId="38" fontId="76" fillId="0" borderId="52" xfId="5" applyFont="1" applyBorder="1" applyAlignment="1">
      <alignment horizontal="right" vertical="center" shrinkToFit="1"/>
    </xf>
    <xf numFmtId="38" fontId="74" fillId="6" borderId="6" xfId="5" applyFont="1" applyFill="1" applyBorder="1" applyAlignment="1">
      <alignment horizontal="centerContinuous" vertical="center" shrinkToFit="1"/>
    </xf>
    <xf numFmtId="0" fontId="74" fillId="6" borderId="54" xfId="0" applyFont="1" applyFill="1" applyBorder="1" applyAlignment="1">
      <alignment horizontal="centerContinuous" vertical="center" shrinkToFit="1"/>
    </xf>
    <xf numFmtId="38" fontId="78" fillId="0" borderId="11" xfId="5" applyFont="1" applyBorder="1" applyAlignment="1">
      <alignment horizontal="right" vertical="center" shrinkToFit="1"/>
    </xf>
    <xf numFmtId="38" fontId="78" fillId="0" borderId="19" xfId="5" applyFont="1" applyBorder="1" applyAlignment="1">
      <alignment horizontal="right" vertical="center" shrinkToFit="1"/>
    </xf>
    <xf numFmtId="38" fontId="76" fillId="0" borderId="11" xfId="5" applyFont="1" applyBorder="1" applyAlignment="1">
      <alignment horizontal="right" vertical="center" shrinkToFit="1"/>
    </xf>
    <xf numFmtId="38" fontId="76" fillId="0" borderId="22" xfId="5" applyFont="1" applyBorder="1" applyAlignment="1">
      <alignment horizontal="right" vertical="center" shrinkToFit="1"/>
    </xf>
    <xf numFmtId="38" fontId="77" fillId="4" borderId="36" xfId="5" applyFont="1" applyFill="1" applyBorder="1" applyAlignment="1" applyProtection="1">
      <alignment horizontal="right" vertical="center" shrinkToFit="1"/>
      <protection locked="0"/>
    </xf>
    <xf numFmtId="38" fontId="77" fillId="0" borderId="18" xfId="5" applyFont="1" applyBorder="1" applyAlignment="1">
      <alignment horizontal="right" vertical="center" shrinkToFit="1"/>
    </xf>
    <xf numFmtId="38" fontId="77" fillId="4" borderId="18" xfId="5" applyFont="1" applyFill="1" applyBorder="1" applyAlignment="1" applyProtection="1">
      <alignment horizontal="right" vertical="center" shrinkToFit="1"/>
      <protection locked="0"/>
    </xf>
    <xf numFmtId="38" fontId="77" fillId="4" borderId="18" xfId="5" applyFont="1" applyFill="1" applyBorder="1" applyAlignment="1">
      <alignment horizontal="right" vertical="center" shrinkToFit="1"/>
    </xf>
    <xf numFmtId="38" fontId="74" fillId="4" borderId="14" xfId="9" applyFont="1" applyFill="1" applyBorder="1" applyAlignment="1">
      <alignment vertical="center"/>
    </xf>
    <xf numFmtId="38" fontId="74" fillId="4" borderId="14" xfId="5" applyFont="1" applyFill="1" applyBorder="1" applyAlignment="1">
      <alignment vertical="center" shrinkToFit="1"/>
    </xf>
    <xf numFmtId="38" fontId="76" fillId="4" borderId="22" xfId="5" applyFont="1" applyFill="1" applyBorder="1" applyAlignment="1">
      <alignment horizontal="right" vertical="center" shrinkToFit="1"/>
    </xf>
    <xf numFmtId="38" fontId="76" fillId="4" borderId="78" xfId="5" applyFont="1" applyFill="1" applyBorder="1" applyAlignment="1">
      <alignment horizontal="right" vertical="center" shrinkToFit="1"/>
    </xf>
    <xf numFmtId="38" fontId="74" fillId="6" borderId="3" xfId="5" applyFont="1" applyFill="1" applyBorder="1" applyAlignment="1">
      <alignment horizontal="center" vertical="center" shrinkToFit="1"/>
    </xf>
    <xf numFmtId="0" fontId="74" fillId="6" borderId="3" xfId="0" applyFont="1" applyFill="1" applyBorder="1" applyAlignment="1">
      <alignment horizontal="center" vertical="center" shrinkToFit="1"/>
    </xf>
    <xf numFmtId="38" fontId="77" fillId="0" borderId="31" xfId="5" applyFont="1" applyBorder="1" applyAlignment="1">
      <alignment horizontal="right" vertical="center" shrinkToFit="1"/>
    </xf>
    <xf numFmtId="38" fontId="76" fillId="0" borderId="25" xfId="5" applyFont="1" applyBorder="1" applyAlignment="1">
      <alignment horizontal="right" vertical="center" shrinkToFit="1"/>
    </xf>
    <xf numFmtId="38" fontId="77" fillId="0" borderId="11" xfId="5" applyFont="1" applyBorder="1" applyAlignment="1">
      <alignment horizontal="right" vertical="center" shrinkToFit="1"/>
    </xf>
    <xf numFmtId="38" fontId="77" fillId="0" borderId="22" xfId="5" applyFont="1" applyBorder="1" applyAlignment="1">
      <alignment horizontal="right" vertical="center" shrinkToFit="1"/>
    </xf>
    <xf numFmtId="38" fontId="78" fillId="0" borderId="22" xfId="5" applyFont="1" applyBorder="1" applyAlignment="1">
      <alignment horizontal="right" vertical="center" shrinkToFit="1"/>
    </xf>
    <xf numFmtId="38" fontId="77" fillId="0" borderId="14" xfId="5" applyFont="1" applyBorder="1" applyAlignment="1">
      <alignment horizontal="right" vertical="center"/>
    </xf>
    <xf numFmtId="38" fontId="77" fillId="0" borderId="36" xfId="5" applyFont="1" applyBorder="1" applyAlignment="1">
      <alignment horizontal="right" vertical="center" shrinkToFit="1"/>
    </xf>
    <xf numFmtId="38" fontId="77" fillId="0" borderId="33" xfId="5" applyFont="1" applyBorder="1" applyAlignment="1">
      <alignment horizontal="right" vertical="center" shrinkToFit="1"/>
    </xf>
    <xf numFmtId="38" fontId="80" fillId="0" borderId="8" xfId="5" applyFont="1" applyBorder="1" applyAlignment="1">
      <alignment horizontal="right" vertical="center" shrinkToFit="1"/>
    </xf>
    <xf numFmtId="38" fontId="80" fillId="0" borderId="9" xfId="5" applyFont="1" applyBorder="1" applyAlignment="1">
      <alignment horizontal="right" vertical="center" shrinkToFit="1"/>
    </xf>
    <xf numFmtId="38" fontId="80" fillId="0" borderId="31" xfId="5" applyFont="1" applyBorder="1" applyAlignment="1">
      <alignment horizontal="right" vertical="center" shrinkToFit="1"/>
    </xf>
    <xf numFmtId="38" fontId="80" fillId="0" borderId="22" xfId="5" applyFont="1" applyBorder="1" applyAlignment="1">
      <alignment horizontal="right" vertical="center" shrinkToFit="1"/>
    </xf>
    <xf numFmtId="38" fontId="81" fillId="0" borderId="25" xfId="5" applyFont="1" applyBorder="1" applyAlignment="1">
      <alignment horizontal="right" vertical="center" shrinkToFit="1"/>
    </xf>
    <xf numFmtId="38" fontId="80" fillId="0" borderId="14" xfId="5" applyFont="1" applyBorder="1" applyAlignment="1">
      <alignment horizontal="right" vertical="center" shrinkToFit="1"/>
    </xf>
    <xf numFmtId="38" fontId="80" fillId="0" borderId="11" xfId="5" applyFont="1" applyBorder="1" applyAlignment="1">
      <alignment horizontal="right" vertical="center" shrinkToFit="1"/>
    </xf>
    <xf numFmtId="38" fontId="81" fillId="0" borderId="8" xfId="5" applyFont="1" applyBorder="1" applyAlignment="1">
      <alignment horizontal="right" vertical="center" shrinkToFit="1"/>
    </xf>
    <xf numFmtId="38" fontId="77" fillId="0" borderId="9" xfId="5" applyFont="1" applyBorder="1" applyAlignment="1">
      <alignment horizontal="right" vertical="center" shrinkToFit="1"/>
    </xf>
    <xf numFmtId="38" fontId="81" fillId="0" borderId="31" xfId="5" applyFont="1" applyBorder="1" applyAlignment="1">
      <alignment horizontal="right" vertical="center" shrinkToFit="1"/>
    </xf>
    <xf numFmtId="38" fontId="81" fillId="0" borderId="38" xfId="5" applyFont="1" applyBorder="1" applyAlignment="1">
      <alignment horizontal="right" vertical="center" shrinkToFit="1"/>
    </xf>
    <xf numFmtId="38" fontId="74" fillId="6" borderId="6" xfId="5" applyFont="1" applyFill="1" applyBorder="1" applyAlignment="1">
      <alignment horizontal="center" vertical="center" shrinkToFit="1"/>
    </xf>
    <xf numFmtId="0" fontId="74" fillId="6" borderId="54" xfId="0" applyFont="1" applyFill="1" applyBorder="1" applyAlignment="1">
      <alignment horizontal="center" vertical="center" shrinkToFit="1"/>
    </xf>
    <xf numFmtId="38" fontId="77" fillId="0" borderId="26" xfId="5" applyFont="1" applyBorder="1" applyAlignment="1">
      <alignment horizontal="right" vertical="center" shrinkToFit="1"/>
    </xf>
    <xf numFmtId="38" fontId="75" fillId="4" borderId="48" xfId="5" applyFont="1" applyFill="1" applyBorder="1" applyAlignment="1">
      <alignment horizontal="right" vertical="center" shrinkToFit="1"/>
    </xf>
    <xf numFmtId="38" fontId="76" fillId="0" borderId="9" xfId="5" applyFont="1" applyBorder="1" applyAlignment="1">
      <alignment horizontal="right" vertical="center" shrinkToFit="1"/>
    </xf>
    <xf numFmtId="38" fontId="76" fillId="4" borderId="11" xfId="5" applyFont="1" applyFill="1" applyBorder="1" applyAlignment="1">
      <alignment horizontal="right" vertical="center" shrinkToFit="1"/>
    </xf>
    <xf numFmtId="38" fontId="76" fillId="4" borderId="9" xfId="5" applyFont="1" applyFill="1" applyBorder="1" applyAlignment="1">
      <alignment horizontal="right" vertical="center" shrinkToFit="1"/>
    </xf>
    <xf numFmtId="38" fontId="78" fillId="4" borderId="33" xfId="5" applyFont="1" applyFill="1" applyBorder="1" applyAlignment="1">
      <alignment horizontal="right" vertical="center" shrinkToFit="1"/>
    </xf>
    <xf numFmtId="38" fontId="78" fillId="4" borderId="11" xfId="5" applyFont="1" applyFill="1" applyBorder="1" applyAlignment="1">
      <alignment horizontal="right" vertical="center" shrinkToFit="1"/>
    </xf>
    <xf numFmtId="38" fontId="75" fillId="4" borderId="11" xfId="5" applyFont="1" applyFill="1" applyBorder="1" applyAlignment="1" applyProtection="1">
      <alignment horizontal="right" vertical="center" shrinkToFit="1"/>
      <protection locked="0"/>
    </xf>
    <xf numFmtId="38" fontId="75" fillId="4" borderId="55" xfId="5" applyFont="1" applyFill="1" applyBorder="1" applyAlignment="1">
      <alignment horizontal="right" vertical="center" shrinkToFit="1"/>
    </xf>
    <xf numFmtId="38" fontId="77" fillId="4" borderId="8" xfId="5" applyFont="1" applyFill="1" applyBorder="1" applyAlignment="1">
      <alignment horizontal="right" vertical="center" shrinkToFit="1"/>
    </xf>
    <xf numFmtId="38" fontId="77" fillId="4" borderId="31" xfId="5" applyFont="1" applyFill="1" applyBorder="1" applyAlignment="1">
      <alignment horizontal="right" vertical="center" shrinkToFit="1"/>
    </xf>
    <xf numFmtId="38" fontId="81" fillId="0" borderId="14" xfId="5" applyFont="1" applyBorder="1" applyAlignment="1">
      <alignment horizontal="right" vertical="center" shrinkToFit="1"/>
    </xf>
    <xf numFmtId="38" fontId="77" fillId="0" borderId="8" xfId="5" applyFont="1" applyBorder="1" applyAlignment="1">
      <alignment horizontal="right" vertical="center"/>
    </xf>
    <xf numFmtId="38" fontId="75" fillId="0" borderId="9" xfId="5" applyFont="1" applyBorder="1" applyAlignment="1">
      <alignment horizontal="right" vertical="center"/>
    </xf>
    <xf numFmtId="38" fontId="75" fillId="0" borderId="11" xfId="5" applyFont="1" applyBorder="1" applyAlignment="1">
      <alignment horizontal="right" vertical="center"/>
    </xf>
    <xf numFmtId="38" fontId="77" fillId="4" borderId="50" xfId="6" applyFont="1" applyFill="1" applyBorder="1" applyAlignment="1" applyProtection="1">
      <alignment vertical="top" shrinkToFit="1"/>
      <protection locked="0"/>
    </xf>
    <xf numFmtId="38" fontId="75" fillId="4" borderId="48" xfId="5" applyFont="1" applyFill="1" applyBorder="1" applyAlignment="1" applyProtection="1">
      <alignment vertical="top" shrinkToFit="1"/>
      <protection locked="0"/>
    </xf>
    <xf numFmtId="38" fontId="77" fillId="4" borderId="14" xfId="6" applyFont="1" applyFill="1" applyBorder="1" applyAlignment="1">
      <alignment horizontal="right" vertical="center" shrinkToFit="1"/>
    </xf>
    <xf numFmtId="38" fontId="77" fillId="0" borderId="14" xfId="6" applyFont="1" applyBorder="1" applyAlignment="1" applyProtection="1">
      <alignment horizontal="right" vertical="center"/>
      <protection locked="0"/>
    </xf>
    <xf numFmtId="38" fontId="75" fillId="0" borderId="11" xfId="5" applyFont="1" applyBorder="1" applyAlignment="1" applyProtection="1">
      <alignment horizontal="right" vertical="center" shrinkToFit="1"/>
      <protection locked="0"/>
    </xf>
    <xf numFmtId="38" fontId="77" fillId="4" borderId="14" xfId="6" applyFont="1" applyFill="1" applyBorder="1" applyAlignment="1" applyProtection="1">
      <alignment horizontal="right" vertical="center"/>
      <protection locked="0"/>
    </xf>
    <xf numFmtId="38" fontId="75" fillId="4" borderId="11" xfId="5" applyFont="1" applyFill="1" applyBorder="1" applyAlignment="1" applyProtection="1">
      <alignment horizontal="right" vertical="center"/>
      <protection locked="0"/>
    </xf>
    <xf numFmtId="38" fontId="82" fillId="0" borderId="22" xfId="5" applyFont="1" applyBorder="1" applyAlignment="1">
      <alignment horizontal="right" vertical="center" shrinkToFit="1"/>
    </xf>
    <xf numFmtId="38" fontId="75" fillId="4" borderId="41" xfId="5" applyFont="1" applyFill="1" applyBorder="1" applyAlignment="1">
      <alignment horizontal="right" vertical="center" shrinkToFit="1"/>
    </xf>
    <xf numFmtId="38" fontId="79" fillId="0" borderId="14" xfId="5" applyFont="1" applyBorder="1" applyAlignment="1">
      <alignment vertical="center"/>
    </xf>
    <xf numFmtId="38" fontId="75" fillId="0" borderId="9" xfId="5" applyFont="1" applyBorder="1" applyAlignment="1" applyProtection="1">
      <alignment horizontal="right" vertical="center" shrinkToFit="1"/>
      <protection locked="0"/>
    </xf>
    <xf numFmtId="38" fontId="77" fillId="0" borderId="40" xfId="6" applyFont="1" applyBorder="1" applyAlignment="1">
      <alignment vertical="center" shrinkToFit="1"/>
    </xf>
    <xf numFmtId="38" fontId="77" fillId="0" borderId="14" xfId="6" applyFont="1" applyBorder="1" applyAlignment="1">
      <alignment vertical="center" shrinkToFit="1"/>
    </xf>
    <xf numFmtId="38" fontId="75" fillId="0" borderId="11" xfId="5" applyFont="1" applyBorder="1" applyAlignment="1">
      <alignment vertical="center" shrinkToFit="1"/>
    </xf>
    <xf numFmtId="38" fontId="78" fillId="0" borderId="26" xfId="5" applyFont="1" applyBorder="1" applyAlignment="1">
      <alignment horizontal="right" vertical="center" shrinkToFit="1"/>
    </xf>
    <xf numFmtId="38" fontId="78" fillId="0" borderId="9" xfId="5" applyFont="1" applyBorder="1" applyAlignment="1">
      <alignment horizontal="right" vertical="center" shrinkToFit="1"/>
    </xf>
    <xf numFmtId="38" fontId="74" fillId="4" borderId="75" xfId="5" applyFont="1" applyFill="1" applyBorder="1" applyAlignment="1" applyProtection="1">
      <alignment horizontal="right" vertical="center" shrinkToFit="1"/>
      <protection locked="0"/>
    </xf>
    <xf numFmtId="38" fontId="74" fillId="4" borderId="58" xfId="5" applyFont="1" applyFill="1" applyBorder="1" applyAlignment="1" applyProtection="1">
      <alignment horizontal="right" vertical="center" shrinkToFit="1"/>
      <protection locked="0"/>
    </xf>
    <xf numFmtId="0" fontId="74" fillId="0" borderId="14" xfId="0" applyFont="1" applyBorder="1" applyAlignment="1">
      <alignment horizontal="right" vertical="center" shrinkToFit="1"/>
    </xf>
    <xf numFmtId="38" fontId="77" fillId="4" borderId="11" xfId="5" applyFont="1" applyFill="1" applyBorder="1" applyAlignment="1">
      <alignment horizontal="right" vertical="center" shrinkToFit="1"/>
    </xf>
    <xf numFmtId="0" fontId="74" fillId="0" borderId="31" xfId="0" applyFont="1" applyBorder="1" applyAlignment="1">
      <alignment horizontal="right" vertical="center" shrinkToFit="1"/>
    </xf>
    <xf numFmtId="38" fontId="77" fillId="4" borderId="22" xfId="5" applyFont="1" applyFill="1" applyBorder="1" applyAlignment="1">
      <alignment horizontal="right" vertical="center" shrinkToFit="1"/>
    </xf>
    <xf numFmtId="0" fontId="74" fillId="0" borderId="8" xfId="0" applyFont="1" applyBorder="1" applyAlignment="1">
      <alignment horizontal="right" vertical="center" shrinkToFit="1"/>
    </xf>
    <xf numFmtId="38" fontId="77" fillId="4" borderId="9" xfId="5" applyFont="1" applyFill="1" applyBorder="1" applyAlignment="1">
      <alignment horizontal="right" vertical="center" shrinkToFit="1"/>
    </xf>
    <xf numFmtId="0" fontId="74" fillId="6" borderId="5" xfId="0" applyFont="1" applyFill="1" applyBorder="1" applyAlignment="1">
      <alignment horizontal="center" vertical="center" shrinkToFit="1"/>
    </xf>
    <xf numFmtId="38" fontId="79" fillId="4" borderId="8" xfId="5" applyFont="1" applyFill="1" applyBorder="1" applyAlignment="1" applyProtection="1">
      <alignment horizontal="right" vertical="center" shrinkToFit="1"/>
      <protection locked="0"/>
    </xf>
    <xf numFmtId="38" fontId="79" fillId="4" borderId="14" xfId="5" applyFont="1" applyFill="1" applyBorder="1" applyAlignment="1">
      <alignment horizontal="right" vertical="center" shrinkToFit="1"/>
    </xf>
    <xf numFmtId="38" fontId="79" fillId="4" borderId="14" xfId="5" applyFont="1" applyFill="1" applyBorder="1" applyAlignment="1" applyProtection="1">
      <alignment horizontal="right" vertical="center" shrinkToFit="1"/>
      <protection locked="0"/>
    </xf>
    <xf numFmtId="38" fontId="79" fillId="4" borderId="31" xfId="5" applyFont="1" applyFill="1" applyBorder="1" applyAlignment="1" applyProtection="1">
      <alignment horizontal="right" vertical="center" shrinkToFit="1"/>
      <protection locked="0"/>
    </xf>
    <xf numFmtId="0" fontId="77" fillId="0" borderId="14" xfId="0" applyFont="1" applyBorder="1" applyAlignment="1">
      <alignment horizontal="right" vertical="center" shrinkToFit="1"/>
    </xf>
    <xf numFmtId="38" fontId="75" fillId="0" borderId="76" xfId="5" applyFont="1" applyBorder="1" applyAlignment="1">
      <alignment horizontal="right" vertical="center" shrinkToFit="1"/>
    </xf>
    <xf numFmtId="38" fontId="77" fillId="4" borderId="40" xfId="6" applyFont="1" applyFill="1" applyBorder="1" applyAlignment="1">
      <alignment vertical="center" shrinkToFit="1"/>
    </xf>
    <xf numFmtId="38" fontId="75" fillId="4" borderId="48" xfId="5" applyFont="1" applyFill="1" applyBorder="1" applyAlignment="1">
      <alignment vertical="center" shrinkToFit="1"/>
    </xf>
    <xf numFmtId="38" fontId="77" fillId="4" borderId="18" xfId="6" applyFont="1" applyFill="1" applyBorder="1" applyAlignment="1">
      <alignment vertical="center" shrinkToFit="1"/>
    </xf>
    <xf numFmtId="38" fontId="75" fillId="4" borderId="19" xfId="5" applyFont="1" applyFill="1" applyBorder="1" applyAlignment="1">
      <alignment vertical="center" shrinkToFit="1"/>
    </xf>
    <xf numFmtId="38" fontId="80" fillId="0" borderId="8" xfId="6" applyFont="1" applyBorder="1" applyAlignment="1">
      <alignment horizontal="right" vertical="center" shrinkToFit="1"/>
    </xf>
    <xf numFmtId="0" fontId="80" fillId="0" borderId="31" xfId="0" applyFont="1" applyBorder="1" applyAlignment="1">
      <alignment horizontal="right" vertical="center" shrinkToFit="1"/>
    </xf>
    <xf numFmtId="0" fontId="80" fillId="0" borderId="14" xfId="0" applyFont="1" applyBorder="1" applyAlignment="1">
      <alignment horizontal="right" vertical="center" shrinkToFit="1"/>
    </xf>
    <xf numFmtId="38" fontId="75" fillId="0" borderId="59" xfId="5" applyFont="1" applyBorder="1" applyAlignment="1">
      <alignment horizontal="right" vertical="center" shrinkToFit="1"/>
    </xf>
    <xf numFmtId="38" fontId="75" fillId="0" borderId="26" xfId="5" applyFont="1" applyBorder="1" applyAlignment="1">
      <alignment horizontal="right" vertical="center" shrinkToFit="1"/>
    </xf>
    <xf numFmtId="38" fontId="75" fillId="0" borderId="39" xfId="5" applyFont="1" applyBorder="1" applyAlignment="1">
      <alignment horizontal="right" vertical="center" shrinkToFit="1"/>
    </xf>
    <xf numFmtId="38" fontId="83" fillId="0" borderId="85" xfId="5" applyFont="1" applyBorder="1" applyAlignment="1">
      <alignment horizontal="centerContinuous" vertical="center"/>
    </xf>
    <xf numFmtId="38" fontId="83" fillId="0" borderId="5" xfId="5" applyFont="1" applyBorder="1" applyAlignment="1">
      <alignment horizontal="centerContinuous" vertical="center"/>
    </xf>
    <xf numFmtId="0" fontId="36" fillId="8" borderId="7" xfId="0" applyFont="1" applyFill="1" applyBorder="1" applyAlignment="1">
      <alignment horizontal="center" vertical="center" shrinkToFit="1"/>
    </xf>
    <xf numFmtId="0" fontId="84" fillId="4" borderId="17" xfId="0" applyFont="1" applyFill="1" applyBorder="1" applyAlignment="1" applyProtection="1">
      <alignment horizontal="left" vertical="center"/>
      <protection locked="0"/>
    </xf>
    <xf numFmtId="0" fontId="17" fillId="0" borderId="3" xfId="0" applyFont="1" applyBorder="1" applyAlignment="1">
      <alignment horizontal="centerContinuous" shrinkToFit="1"/>
    </xf>
    <xf numFmtId="0" fontId="33" fillId="0" borderId="3" xfId="0" applyFont="1" applyBorder="1" applyAlignment="1">
      <alignment horizontal="left" vertical="center"/>
    </xf>
    <xf numFmtId="0" fontId="17" fillId="0" borderId="3" xfId="0" applyFont="1" applyBorder="1" applyAlignment="1">
      <alignment shrinkToFit="1"/>
    </xf>
    <xf numFmtId="0" fontId="33" fillId="0" borderId="24" xfId="0" applyFont="1" applyBorder="1" applyAlignment="1">
      <alignment horizontal="left" vertical="center"/>
    </xf>
    <xf numFmtId="177" fontId="33" fillId="0" borderId="78" xfId="0" applyNumberFormat="1" applyFont="1" applyBorder="1" applyAlignment="1">
      <alignment horizontal="left" vertical="center"/>
    </xf>
    <xf numFmtId="177" fontId="33" fillId="0" borderId="3" xfId="0" applyNumberFormat="1" applyFont="1" applyBorder="1" applyAlignment="1">
      <alignment horizontal="left" vertical="center"/>
    </xf>
    <xf numFmtId="0" fontId="17" fillId="0" borderId="24" xfId="0" applyFont="1" applyBorder="1" applyAlignment="1">
      <alignment shrinkToFit="1"/>
    </xf>
    <xf numFmtId="177" fontId="33" fillId="0" borderId="26" xfId="0" applyNumberFormat="1" applyFont="1" applyBorder="1" applyAlignment="1">
      <alignment horizontal="left" vertical="center" shrinkToFit="1"/>
    </xf>
    <xf numFmtId="0" fontId="72" fillId="0" borderId="4" xfId="0" applyFont="1" applyBorder="1" applyAlignment="1">
      <alignment horizontal="centerContinuous" vertical="center" shrinkToFit="1"/>
    </xf>
    <xf numFmtId="0" fontId="46" fillId="0" borderId="3" xfId="0" applyFont="1" applyBorder="1" applyAlignment="1">
      <alignment horizontal="centerContinuous" vertical="center" shrinkToFit="1"/>
    </xf>
    <xf numFmtId="0" fontId="46" fillId="0" borderId="5" xfId="0" applyFont="1" applyBorder="1" applyAlignment="1">
      <alignment horizontal="centerContinuous" vertical="center" shrinkToFit="1"/>
    </xf>
    <xf numFmtId="0" fontId="53" fillId="0" borderId="17" xfId="0" applyFont="1" applyBorder="1" applyAlignment="1">
      <alignment horizontal="left" vertical="center" indent="1"/>
    </xf>
    <xf numFmtId="0" fontId="54" fillId="0" borderId="74" xfId="0" applyFont="1" applyBorder="1" applyAlignment="1">
      <alignment horizontal="left" vertical="top"/>
    </xf>
    <xf numFmtId="0" fontId="34" fillId="0" borderId="2" xfId="0" applyFont="1" applyBorder="1" applyAlignment="1">
      <alignment horizontal="centerContinuous" vertical="center"/>
    </xf>
    <xf numFmtId="14" fontId="85" fillId="0" borderId="43" xfId="0" applyNumberFormat="1" applyFont="1" applyBorder="1" applyAlignment="1">
      <alignment horizontal="center" vertical="center" wrapText="1"/>
    </xf>
    <xf numFmtId="0" fontId="86" fillId="0" borderId="7" xfId="0" applyFont="1" applyBorder="1" applyAlignment="1">
      <alignment horizontal="centerContinuous" vertical="center"/>
    </xf>
    <xf numFmtId="38" fontId="67" fillId="0" borderId="87" xfId="5" applyFont="1" applyBorder="1" applyAlignment="1">
      <alignment vertical="center"/>
    </xf>
    <xf numFmtId="0" fontId="32" fillId="0" borderId="86" xfId="0" applyFont="1" applyBorder="1" applyAlignment="1">
      <alignment horizontal="center" vertical="center" shrinkToFit="1"/>
    </xf>
    <xf numFmtId="38" fontId="87" fillId="0" borderId="40" xfId="0" applyNumberFormat="1" applyFont="1" applyBorder="1" applyAlignment="1">
      <alignment vertical="center"/>
    </xf>
    <xf numFmtId="38" fontId="87" fillId="0" borderId="56" xfId="0" applyNumberFormat="1" applyFont="1" applyBorder="1" applyAlignment="1">
      <alignment vertical="center"/>
    </xf>
    <xf numFmtId="38" fontId="87" fillId="5" borderId="66" xfId="0" applyNumberFormat="1" applyFont="1" applyFill="1" applyBorder="1" applyAlignment="1">
      <alignment vertical="center"/>
    </xf>
    <xf numFmtId="38" fontId="88" fillId="0" borderId="64" xfId="0" applyNumberFormat="1" applyFont="1" applyBorder="1" applyAlignment="1">
      <alignment vertical="center"/>
    </xf>
    <xf numFmtId="38" fontId="88" fillId="0" borderId="65" xfId="0" applyNumberFormat="1" applyFont="1" applyBorder="1" applyAlignment="1">
      <alignment vertical="center"/>
    </xf>
    <xf numFmtId="38" fontId="89" fillId="5" borderId="67" xfId="0" applyNumberFormat="1" applyFont="1" applyFill="1" applyBorder="1" applyAlignment="1">
      <alignment vertical="center"/>
    </xf>
    <xf numFmtId="38" fontId="87" fillId="0" borderId="18" xfId="0" applyNumberFormat="1" applyFont="1" applyBorder="1" applyAlignment="1">
      <alignment vertical="center"/>
    </xf>
    <xf numFmtId="38" fontId="87" fillId="0" borderId="55" xfId="0" applyNumberFormat="1" applyFont="1" applyBorder="1" applyAlignment="1">
      <alignment vertical="center"/>
    </xf>
    <xf numFmtId="38" fontId="87" fillId="5" borderId="68" xfId="0" applyNumberFormat="1" applyFont="1" applyFill="1" applyBorder="1" applyAlignment="1">
      <alignment vertical="center"/>
    </xf>
    <xf numFmtId="38" fontId="88" fillId="0" borderId="72" xfId="0" applyNumberFormat="1" applyFont="1" applyBorder="1" applyAlignment="1">
      <alignment vertical="center"/>
    </xf>
    <xf numFmtId="38" fontId="88" fillId="0" borderId="73" xfId="0" applyNumberFormat="1" applyFont="1" applyBorder="1" applyAlignment="1">
      <alignment vertical="center"/>
    </xf>
    <xf numFmtId="38" fontId="89" fillId="5" borderId="69" xfId="0" applyNumberFormat="1" applyFont="1" applyFill="1" applyBorder="1" applyAlignment="1">
      <alignment vertical="center"/>
    </xf>
    <xf numFmtId="38" fontId="87" fillId="0" borderId="42" xfId="0" applyNumberFormat="1" applyFont="1" applyBorder="1" applyAlignment="1">
      <alignment vertical="center"/>
    </xf>
    <xf numFmtId="38" fontId="87" fillId="0" borderId="74" xfId="0" applyNumberFormat="1" applyFont="1" applyBorder="1" applyAlignment="1">
      <alignment vertical="center"/>
    </xf>
    <xf numFmtId="38" fontId="87" fillId="5" borderId="80" xfId="0" applyNumberFormat="1" applyFont="1" applyFill="1" applyBorder="1" applyAlignment="1">
      <alignment vertical="center"/>
    </xf>
    <xf numFmtId="38" fontId="88" fillId="0" borderId="81" xfId="0" applyNumberFormat="1" applyFont="1" applyBorder="1" applyAlignment="1">
      <alignment vertical="center"/>
    </xf>
    <xf numFmtId="38" fontId="88" fillId="0" borderId="82" xfId="0" applyNumberFormat="1" applyFont="1" applyBorder="1" applyAlignment="1">
      <alignment vertical="center"/>
    </xf>
    <xf numFmtId="38" fontId="89" fillId="5" borderId="83" xfId="0" applyNumberFormat="1" applyFont="1" applyFill="1" applyBorder="1" applyAlignment="1">
      <alignment vertical="center"/>
    </xf>
    <xf numFmtId="38" fontId="46" fillId="5" borderId="38" xfId="0" applyNumberFormat="1" applyFont="1" applyFill="1" applyBorder="1" applyAlignment="1">
      <alignment vertical="center" shrinkToFit="1"/>
    </xf>
    <xf numFmtId="38" fontId="46" fillId="5" borderId="38" xfId="0" applyNumberFormat="1" applyFont="1" applyFill="1" applyBorder="1" applyAlignment="1">
      <alignment vertical="center"/>
    </xf>
    <xf numFmtId="38" fontId="46" fillId="5" borderId="70" xfId="0" applyNumberFormat="1" applyFont="1" applyFill="1" applyBorder="1" applyAlignment="1">
      <alignment vertical="center"/>
    </xf>
    <xf numFmtId="38" fontId="89" fillId="5" borderId="25" xfId="0" applyNumberFormat="1" applyFont="1" applyFill="1" applyBorder="1" applyAlignment="1">
      <alignment vertical="center"/>
    </xf>
    <xf numFmtId="38" fontId="89" fillId="5" borderId="71" xfId="0" applyNumberFormat="1" applyFont="1" applyFill="1" applyBorder="1" applyAlignment="1">
      <alignment vertical="center"/>
    </xf>
    <xf numFmtId="38" fontId="89" fillId="0" borderId="14" xfId="0" applyNumberFormat="1" applyFont="1" applyBorder="1" applyAlignment="1">
      <alignment shrinkToFit="1"/>
    </xf>
    <xf numFmtId="0" fontId="22" fillId="0" borderId="60" xfId="0" applyFont="1" applyBorder="1" applyAlignment="1">
      <alignment horizontal="center" vertical="center" shrinkToFit="1"/>
    </xf>
    <xf numFmtId="0" fontId="22" fillId="0" borderId="18" xfId="0" applyFont="1" applyBorder="1" applyAlignment="1">
      <alignment shrinkToFit="1"/>
    </xf>
    <xf numFmtId="0" fontId="22" fillId="0" borderId="19" xfId="0" applyFont="1" applyBorder="1" applyAlignment="1">
      <alignment shrinkToFit="1"/>
    </xf>
    <xf numFmtId="38" fontId="61" fillId="0" borderId="86" xfId="5" applyFont="1" applyBorder="1" applyAlignment="1">
      <alignment horizontal="center" vertical="center" shrinkToFit="1"/>
    </xf>
    <xf numFmtId="176" fontId="18" fillId="2" borderId="23" xfId="5" applyNumberFormat="1" applyFont="1" applyFill="1" applyBorder="1" applyAlignment="1">
      <alignment horizontal="right" vertical="center" shrinkToFit="1"/>
    </xf>
    <xf numFmtId="38" fontId="67" fillId="0" borderId="21" xfId="5" applyFont="1" applyBorder="1" applyAlignment="1">
      <alignment vertical="center"/>
    </xf>
    <xf numFmtId="38" fontId="80" fillId="0" borderId="18" xfId="5" applyFont="1" applyBorder="1" applyAlignment="1">
      <alignment horizontal="right" vertical="center" shrinkToFit="1"/>
    </xf>
    <xf numFmtId="38" fontId="80" fillId="0" borderId="19" xfId="5" applyFont="1" applyBorder="1" applyAlignment="1">
      <alignment horizontal="right" vertical="center" shrinkToFit="1"/>
    </xf>
    <xf numFmtId="38" fontId="26" fillId="0" borderId="20" xfId="5" applyFont="1" applyBorder="1" applyAlignment="1">
      <alignment horizontal="right" vertical="center" shrinkToFit="1"/>
    </xf>
    <xf numFmtId="38" fontId="67" fillId="0" borderId="21" xfId="5" applyFont="1" applyBorder="1" applyAlignment="1">
      <alignment horizontal="center" vertical="center" shrinkToFit="1"/>
    </xf>
    <xf numFmtId="38" fontId="59" fillId="4" borderId="21" xfId="5" applyFont="1" applyFill="1" applyBorder="1" applyAlignment="1">
      <alignment vertical="center"/>
    </xf>
    <xf numFmtId="176" fontId="18" fillId="4" borderId="23" xfId="5" applyNumberFormat="1" applyFont="1" applyFill="1" applyBorder="1" applyAlignment="1">
      <alignment horizontal="right" vertical="center" shrinkToFit="1"/>
    </xf>
    <xf numFmtId="0" fontId="47" fillId="0" borderId="55" xfId="0" applyFont="1" applyBorder="1" applyAlignment="1">
      <alignment horizontal="left" vertical="top" indent="1"/>
    </xf>
    <xf numFmtId="38" fontId="32" fillId="0" borderId="21" xfId="6" applyFont="1" applyBorder="1" applyAlignment="1">
      <alignment vertical="center"/>
    </xf>
    <xf numFmtId="38" fontId="74" fillId="0" borderId="18" xfId="6" applyFont="1" applyBorder="1" applyAlignment="1">
      <alignment horizontal="right" vertical="center" shrinkToFit="1"/>
    </xf>
    <xf numFmtId="38" fontId="59" fillId="0" borderId="21" xfId="6" applyFont="1" applyBorder="1" applyAlignment="1">
      <alignment horizontal="left" vertical="center" indent="1"/>
    </xf>
    <xf numFmtId="38" fontId="32" fillId="0" borderId="21" xfId="5" applyFont="1" applyBorder="1" applyAlignment="1">
      <alignment horizontal="center" vertical="center" shrinkToFit="1"/>
    </xf>
    <xf numFmtId="38" fontId="81" fillId="0" borderId="18" xfId="5" applyFont="1" applyBorder="1" applyAlignment="1">
      <alignment horizontal="right" vertical="center" shrinkToFit="1"/>
    </xf>
    <xf numFmtId="38" fontId="76" fillId="0" borderId="19" xfId="5" applyFont="1" applyBorder="1" applyAlignment="1">
      <alignment horizontal="right" vertical="center" shrinkToFit="1"/>
    </xf>
    <xf numFmtId="38" fontId="40" fillId="0" borderId="20" xfId="5" applyFont="1" applyBorder="1" applyAlignment="1">
      <alignment horizontal="right" vertical="center" shrinkToFit="1"/>
    </xf>
    <xf numFmtId="38" fontId="70" fillId="0" borderId="21" xfId="6" applyFont="1" applyBorder="1" applyAlignment="1">
      <alignment horizontal="center" vertical="center" shrinkToFit="1"/>
    </xf>
    <xf numFmtId="0" fontId="59" fillId="0" borderId="21" xfId="0" applyFont="1" applyBorder="1" applyAlignment="1">
      <alignment vertical="center"/>
    </xf>
    <xf numFmtId="0" fontId="61" fillId="4" borderId="28" xfId="0" applyFont="1" applyFill="1" applyBorder="1" applyAlignment="1">
      <alignment vertical="center"/>
    </xf>
    <xf numFmtId="38" fontId="53" fillId="4" borderId="17" xfId="5" applyFont="1" applyFill="1" applyBorder="1" applyAlignment="1">
      <alignment horizontal="left" vertical="center" indent="1"/>
    </xf>
    <xf numFmtId="38" fontId="59" fillId="0" borderId="17" xfId="6" applyFont="1" applyBorder="1" applyAlignment="1">
      <alignment horizontal="left" vertical="center" indent="1"/>
    </xf>
    <xf numFmtId="0" fontId="31" fillId="0" borderId="53" xfId="0" applyFont="1" applyBorder="1" applyAlignment="1">
      <alignment horizontal="center" vertical="center"/>
    </xf>
    <xf numFmtId="38" fontId="59" fillId="4" borderId="13" xfId="5" applyFont="1" applyFill="1" applyBorder="1" applyAlignment="1">
      <alignment horizontal="left" vertical="center" indent="1"/>
    </xf>
    <xf numFmtId="0" fontId="59" fillId="0" borderId="21" xfId="0" applyFont="1" applyBorder="1" applyAlignment="1">
      <alignment horizontal="distributed" vertical="center" shrinkToFit="1"/>
    </xf>
    <xf numFmtId="38" fontId="59" fillId="0" borderId="21" xfId="6" applyFont="1" applyBorder="1" applyAlignment="1" applyProtection="1">
      <alignment horizontal="left" vertical="center"/>
      <protection locked="0"/>
    </xf>
    <xf numFmtId="38" fontId="77" fillId="0" borderId="18" xfId="6" applyFont="1" applyBorder="1" applyAlignment="1" applyProtection="1">
      <alignment horizontal="right" vertical="center"/>
      <protection locked="0"/>
    </xf>
    <xf numFmtId="38" fontId="75" fillId="0" borderId="19" xfId="5" applyFont="1" applyBorder="1" applyAlignment="1" applyProtection="1">
      <alignment horizontal="right" vertical="center" shrinkToFit="1"/>
      <protection locked="0"/>
    </xf>
    <xf numFmtId="176" fontId="17" fillId="4" borderId="23" xfId="5" applyNumberFormat="1" applyFont="1" applyFill="1" applyBorder="1" applyAlignment="1">
      <alignment horizontal="right" vertical="center" shrinkToFit="1"/>
    </xf>
    <xf numFmtId="38" fontId="59" fillId="0" borderId="62" xfId="5" applyFont="1" applyBorder="1" applyAlignment="1">
      <alignment vertical="center"/>
    </xf>
    <xf numFmtId="0" fontId="61" fillId="0" borderId="13" xfId="0" applyFont="1" applyBorder="1" applyAlignment="1">
      <alignment horizontal="left" vertical="center" shrinkToFit="1"/>
    </xf>
    <xf numFmtId="176" fontId="16" fillId="0" borderId="34" xfId="5" applyNumberFormat="1" applyFont="1" applyBorder="1" applyAlignment="1">
      <alignment horizontal="right" vertical="center" shrinkToFit="1"/>
    </xf>
    <xf numFmtId="38" fontId="77" fillId="4" borderId="36" xfId="5" applyFont="1" applyFill="1" applyBorder="1" applyAlignment="1">
      <alignment horizontal="right" vertical="center" shrinkToFit="1"/>
    </xf>
    <xf numFmtId="176" fontId="17" fillId="0" borderId="47" xfId="5" applyNumberFormat="1" applyFont="1" applyBorder="1" applyAlignment="1">
      <alignment horizontal="right" vertical="center" shrinkToFit="1"/>
    </xf>
    <xf numFmtId="38" fontId="59" fillId="4" borderId="28" xfId="6" applyFont="1" applyFill="1" applyBorder="1" applyAlignment="1" applyProtection="1">
      <alignment horizontal="left" vertical="center"/>
      <protection locked="0"/>
    </xf>
    <xf numFmtId="38" fontId="77" fillId="4" borderId="8" xfId="6" applyFont="1" applyFill="1" applyBorder="1" applyAlignment="1" applyProtection="1">
      <alignment horizontal="right" vertical="center"/>
      <protection locked="0"/>
    </xf>
    <xf numFmtId="38" fontId="75" fillId="4" borderId="9" xfId="5" applyFont="1" applyFill="1" applyBorder="1" applyAlignment="1" applyProtection="1">
      <alignment horizontal="right" vertical="center"/>
      <protection locked="0"/>
    </xf>
    <xf numFmtId="176" fontId="16" fillId="4" borderId="46" xfId="5" applyNumberFormat="1" applyFont="1" applyFill="1" applyBorder="1" applyAlignment="1">
      <alignment horizontal="right" vertical="center" shrinkToFit="1"/>
    </xf>
    <xf numFmtId="38" fontId="59" fillId="0" borderId="16" xfId="5" applyFont="1" applyBorder="1" applyAlignment="1">
      <alignment horizontal="left" vertical="center" indent="1"/>
    </xf>
    <xf numFmtId="0" fontId="31" fillId="0" borderId="45" xfId="0" applyFont="1" applyBorder="1" applyAlignment="1">
      <alignment horizontal="center" vertical="center" textRotation="255"/>
    </xf>
    <xf numFmtId="0" fontId="31" fillId="0" borderId="53" xfId="0" applyFont="1" applyBorder="1" applyAlignment="1">
      <alignment horizontal="center" vertical="center" textRotation="255"/>
    </xf>
    <xf numFmtId="0" fontId="30" fillId="0" borderId="53" xfId="0" applyFont="1" applyBorder="1" applyAlignment="1">
      <alignment horizontal="center" vertical="center" textRotation="255"/>
    </xf>
    <xf numFmtId="38" fontId="31" fillId="0" borderId="53" xfId="0" applyNumberFormat="1" applyFont="1" applyBorder="1" applyAlignment="1">
      <alignment horizontal="center" vertical="center" textRotation="255"/>
    </xf>
    <xf numFmtId="38" fontId="31" fillId="0" borderId="45" xfId="5" applyFont="1" applyBorder="1" applyAlignment="1">
      <alignment horizontal="center" vertical="center" textRotation="255"/>
    </xf>
    <xf numFmtId="38" fontId="31" fillId="0" borderId="51" xfId="5" applyFont="1" applyBorder="1" applyAlignment="1">
      <alignment horizontal="center" vertical="center" textRotation="255"/>
    </xf>
    <xf numFmtId="0" fontId="31" fillId="0" borderId="51" xfId="0" applyFont="1" applyBorder="1" applyAlignment="1">
      <alignment horizontal="center" vertical="center" textRotation="255"/>
    </xf>
    <xf numFmtId="0" fontId="28" fillId="0" borderId="0" xfId="0" applyFont="1" applyAlignment="1">
      <alignment horizontal="left" vertical="center"/>
    </xf>
    <xf numFmtId="0" fontId="31" fillId="0" borderId="45" xfId="0" applyFont="1" applyBorder="1" applyAlignment="1">
      <alignment horizontal="center" vertical="center" textRotation="255" wrapText="1"/>
    </xf>
    <xf numFmtId="0" fontId="31" fillId="0" borderId="53" xfId="0" applyFont="1" applyBorder="1" applyAlignment="1">
      <alignment horizontal="center" vertical="center" textRotation="255" wrapText="1"/>
    </xf>
    <xf numFmtId="38" fontId="55" fillId="0" borderId="4" xfId="0" applyNumberFormat="1" applyFont="1" applyBorder="1" applyAlignment="1">
      <alignment horizontal="center" vertical="center" shrinkToFit="1"/>
    </xf>
    <xf numFmtId="0" fontId="55" fillId="0" borderId="5" xfId="0" applyFont="1" applyBorder="1" applyAlignment="1">
      <alignment horizontal="center" vertical="center" shrinkToFit="1"/>
    </xf>
    <xf numFmtId="0" fontId="17" fillId="0" borderId="48" xfId="0" applyFont="1" applyBorder="1" applyAlignment="1">
      <alignment horizontal="center" vertical="center" textRotation="255" shrinkToFit="1"/>
    </xf>
    <xf numFmtId="0" fontId="17" fillId="0" borderId="41" xfId="0" applyFont="1" applyBorder="1" applyAlignment="1">
      <alignment horizontal="center" vertical="center" textRotation="255" shrinkToFit="1"/>
    </xf>
    <xf numFmtId="0" fontId="17" fillId="0" borderId="39" xfId="0" applyFont="1" applyBorder="1" applyAlignment="1">
      <alignment horizontal="center" vertical="center" textRotation="255" shrinkToFit="1"/>
    </xf>
    <xf numFmtId="0" fontId="17" fillId="0" borderId="48" xfId="0" applyFont="1" applyBorder="1" applyAlignment="1">
      <alignment horizontal="center" vertical="center" textRotation="255"/>
    </xf>
    <xf numFmtId="0" fontId="17" fillId="0" borderId="41" xfId="0" applyFont="1" applyBorder="1" applyAlignment="1">
      <alignment horizontal="center" vertical="center" textRotation="255"/>
    </xf>
    <xf numFmtId="0" fontId="17" fillId="0" borderId="39" xfId="0" applyFont="1" applyBorder="1" applyAlignment="1">
      <alignment horizontal="center" vertical="center" textRotation="255"/>
    </xf>
    <xf numFmtId="0" fontId="21" fillId="0" borderId="0" xfId="0" applyFont="1" applyAlignment="1">
      <alignment horizontal="center" shrinkToFit="1"/>
    </xf>
    <xf numFmtId="0" fontId="49" fillId="0" borderId="61" xfId="0" applyFont="1" applyBorder="1" applyAlignment="1">
      <alignment horizontal="distributed" indent="1"/>
    </xf>
    <xf numFmtId="0" fontId="49" fillId="0" borderId="42" xfId="0" applyFont="1" applyBorder="1" applyAlignment="1">
      <alignment horizontal="distributed" indent="1"/>
    </xf>
    <xf numFmtId="0" fontId="20" fillId="0" borderId="62" xfId="0" applyFont="1" applyBorder="1" applyAlignment="1">
      <alignment horizontal="center"/>
    </xf>
    <xf numFmtId="0" fontId="20" fillId="0" borderId="36" xfId="0" applyFont="1" applyBorder="1" applyAlignment="1">
      <alignment horizontal="center"/>
    </xf>
    <xf numFmtId="0" fontId="20" fillId="0" borderId="21" xfId="0" applyFont="1" applyBorder="1" applyAlignment="1">
      <alignment horizontal="distributed" vertical="center" wrapText="1" indent="1"/>
    </xf>
    <xf numFmtId="0" fontId="20" fillId="0" borderId="37" xfId="0" applyFont="1" applyBorder="1" applyAlignment="1">
      <alignment horizontal="distributed" vertical="center" wrapText="1" indent="1"/>
    </xf>
    <xf numFmtId="0" fontId="20" fillId="0" borderId="13" xfId="0" applyFont="1" applyBorder="1" applyAlignment="1">
      <alignment horizontal="distributed" vertical="center" wrapText="1" indent="1"/>
    </xf>
    <xf numFmtId="0" fontId="20" fillId="0" borderId="35" xfId="0" applyFont="1" applyBorder="1" applyAlignment="1">
      <alignment horizontal="distributed" vertical="center" wrapText="1" indent="1"/>
    </xf>
    <xf numFmtId="0" fontId="49" fillId="0" borderId="60" xfId="0" applyFont="1" applyBorder="1" applyAlignment="1">
      <alignment horizontal="distributed" indent="1"/>
    </xf>
    <xf numFmtId="0" fontId="49" fillId="0" borderId="18" xfId="0" applyFont="1" applyBorder="1" applyAlignment="1">
      <alignment horizontal="distributed" indent="1"/>
    </xf>
    <xf numFmtId="0" fontId="49" fillId="0" borderId="21" xfId="0" applyFont="1" applyBorder="1" applyAlignment="1">
      <alignment horizontal="distributed" vertical="center" indent="1"/>
    </xf>
    <xf numFmtId="0" fontId="49" fillId="0" borderId="37" xfId="0" applyFont="1" applyBorder="1" applyAlignment="1">
      <alignment horizontal="distributed" vertical="center" indent="1"/>
    </xf>
    <xf numFmtId="0" fontId="20" fillId="0" borderId="57" xfId="0" applyFont="1" applyBorder="1" applyAlignment="1">
      <alignment horizontal="center"/>
    </xf>
    <xf numFmtId="0" fontId="20" fillId="0" borderId="38" xfId="0" applyFont="1" applyBorder="1" applyAlignment="1">
      <alignment horizontal="center"/>
    </xf>
    <xf numFmtId="0" fontId="20" fillId="5" borderId="43" xfId="0" applyFont="1" applyFill="1" applyBorder="1" applyAlignment="1">
      <alignment horizontal="center"/>
    </xf>
    <xf numFmtId="0" fontId="20" fillId="5" borderId="44" xfId="0" applyFont="1" applyFill="1" applyBorder="1" applyAlignment="1">
      <alignment horizontal="center"/>
    </xf>
    <xf numFmtId="0" fontId="20" fillId="5" borderId="4" xfId="0" applyFont="1" applyFill="1" applyBorder="1" applyAlignment="1">
      <alignment horizontal="left" vertical="center"/>
    </xf>
    <xf numFmtId="0" fontId="20" fillId="5" borderId="24" xfId="0" applyFont="1" applyFill="1" applyBorder="1" applyAlignment="1">
      <alignment horizontal="left" vertical="center"/>
    </xf>
    <xf numFmtId="0" fontId="16" fillId="0" borderId="6" xfId="0" applyFont="1" applyBorder="1" applyAlignment="1">
      <alignment horizontal="left" shrinkToFit="1"/>
    </xf>
    <xf numFmtId="0" fontId="16" fillId="0" borderId="0" xfId="0" applyFont="1" applyAlignment="1">
      <alignment horizontal="left" shrinkToFit="1"/>
    </xf>
    <xf numFmtId="0" fontId="20" fillId="0" borderId="57" xfId="0" applyFont="1" applyBorder="1" applyAlignment="1">
      <alignment horizontal="distributed"/>
    </xf>
    <xf numFmtId="0" fontId="20" fillId="0" borderId="38" xfId="0" applyFont="1" applyBorder="1" applyAlignment="1">
      <alignment horizontal="distributed"/>
    </xf>
    <xf numFmtId="0" fontId="20" fillId="0" borderId="62" xfId="0" applyFont="1" applyBorder="1" applyAlignment="1">
      <alignment horizontal="distributed"/>
    </xf>
    <xf numFmtId="0" fontId="20" fillId="0" borderId="36" xfId="0" applyFont="1" applyBorder="1" applyAlignment="1">
      <alignment horizontal="distributed"/>
    </xf>
    <xf numFmtId="0" fontId="20" fillId="0" borderId="13" xfId="0" applyFont="1" applyBorder="1" applyAlignment="1">
      <alignment horizontal="left" vertical="center" shrinkToFit="1"/>
    </xf>
    <xf numFmtId="0" fontId="20" fillId="0" borderId="35" xfId="0" applyFont="1" applyBorder="1" applyAlignment="1">
      <alignment horizontal="left" vertical="center" shrinkToFit="1"/>
    </xf>
    <xf numFmtId="0" fontId="20" fillId="0" borderId="61" xfId="0" applyFont="1" applyBorder="1" applyAlignment="1">
      <alignment horizontal="distributed"/>
    </xf>
    <xf numFmtId="0" fontId="20" fillId="0" borderId="42" xfId="0" applyFont="1" applyBorder="1" applyAlignment="1">
      <alignment horizontal="distributed"/>
    </xf>
    <xf numFmtId="0" fontId="49" fillId="0" borderId="49" xfId="0" applyFont="1" applyBorder="1" applyAlignment="1">
      <alignment horizontal="distributed" indent="1"/>
    </xf>
    <xf numFmtId="0" fontId="49" fillId="0" borderId="50" xfId="0" applyFont="1" applyBorder="1" applyAlignment="1">
      <alignment horizontal="distributed" indent="1"/>
    </xf>
    <xf numFmtId="0" fontId="20" fillId="0" borderId="13"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13" xfId="0" applyFont="1" applyBorder="1" applyAlignment="1">
      <alignment horizontal="center"/>
    </xf>
    <xf numFmtId="0" fontId="20" fillId="0" borderId="35" xfId="0" applyFont="1" applyBorder="1" applyAlignment="1">
      <alignment horizontal="center"/>
    </xf>
    <xf numFmtId="0" fontId="20" fillId="0" borderId="49" xfId="0" applyFont="1" applyBorder="1" applyAlignment="1">
      <alignment horizontal="center"/>
    </xf>
    <xf numFmtId="0" fontId="20" fillId="0" borderId="50" xfId="0" applyFont="1" applyBorder="1" applyAlignment="1">
      <alignment horizontal="center"/>
    </xf>
    <xf numFmtId="0" fontId="49" fillId="0" borderId="63" xfId="0" applyFont="1" applyBorder="1" applyAlignment="1">
      <alignment horizontal="distributed" indent="1"/>
    </xf>
    <xf numFmtId="0" fontId="49" fillId="0" borderId="40" xfId="0" applyFont="1" applyBorder="1" applyAlignment="1">
      <alignment horizontal="distributed" indent="1"/>
    </xf>
    <xf numFmtId="0" fontId="20" fillId="0" borderId="75" xfId="0" applyFont="1" applyBorder="1" applyAlignment="1">
      <alignment horizontal="center"/>
    </xf>
    <xf numFmtId="0" fontId="20" fillId="0" borderId="13" xfId="0" applyFont="1" applyBorder="1" applyAlignment="1">
      <alignment vertical="center" shrinkToFit="1"/>
    </xf>
    <xf numFmtId="0" fontId="20" fillId="0" borderId="35" xfId="0" applyFont="1" applyBorder="1" applyAlignment="1">
      <alignment vertical="center" shrinkToFit="1"/>
    </xf>
    <xf numFmtId="38" fontId="59" fillId="4" borderId="17" xfId="5" applyFont="1" applyFill="1" applyBorder="1" applyAlignment="1" applyProtection="1">
      <alignment vertical="center"/>
      <protection locked="0"/>
    </xf>
  </cellXfs>
  <cellStyles count="10">
    <cellStyle name="パーセント 2" xfId="1" xr:uid="{00000000-0005-0000-0000-000000000000}"/>
    <cellStyle name="ハイパーリンク" xfId="2" builtinId="8"/>
    <cellStyle name="桁区切り" xfId="9" builtinId="6"/>
    <cellStyle name="桁区切り 2" xfId="3" xr:uid="{00000000-0005-0000-0000-000003000000}"/>
    <cellStyle name="桁区切り_見積支援部数表（18_11作成中）_E" xfId="4" xr:uid="{00000000-0005-0000-0000-000004000000}"/>
    <cellStyle name="桁区切り_部数作成表　平成１２年８月作成" xfId="5" xr:uid="{00000000-0005-0000-0000-000005000000}"/>
    <cellStyle name="桁区切り_部数作成表　平成１２年８月作成 2" xfId="6" xr:uid="{00000000-0005-0000-0000-000006000000}"/>
    <cellStyle name="通貨 2" xfId="7" xr:uid="{00000000-0005-0000-0000-000007000000}"/>
    <cellStyle name="標準" xfId="0" builtinId="0"/>
    <cellStyle name="標準 2" xfId="8" xr:uid="{00000000-0005-0000-0000-000009000000}"/>
  </cellStyles>
  <dxfs count="1">
    <dxf>
      <font>
        <b/>
        <i val="0"/>
        <color theme="0"/>
      </font>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D5818-7DE8-48B8-81AD-00C3A2680A1D}">
  <sheetPr codeName="Sheet1">
    <pageSetUpPr fitToPage="1"/>
  </sheetPr>
  <dimension ref="A1:R50"/>
  <sheetViews>
    <sheetView showGridLines="0" showZeros="0" zoomScale="85" zoomScaleNormal="85" zoomScaleSheetLayoutView="70" workbookViewId="0">
      <selection activeCell="G5" sqref="G5"/>
    </sheetView>
  </sheetViews>
  <sheetFormatPr defaultColWidth="0" defaultRowHeight="0" customHeight="1" zeroHeight="1"/>
  <cols>
    <col min="1" max="1" width="6.3984375" style="2" customWidth="1"/>
    <col min="2" max="2" width="5" style="2" customWidth="1"/>
    <col min="3" max="3" width="10.265625" style="2" customWidth="1"/>
    <col min="4" max="4" width="12.46484375" style="2" customWidth="1"/>
    <col min="5" max="10" width="20.3984375" style="2" customWidth="1"/>
    <col min="11" max="11" width="20.3984375" style="1" customWidth="1"/>
    <col min="12" max="12" width="1.3984375" style="5" customWidth="1"/>
    <col min="13" max="13" width="9" style="2" customWidth="1"/>
    <col min="14" max="14" width="9" style="2" hidden="1" customWidth="1"/>
    <col min="15" max="15" width="10.3984375" style="2" hidden="1" customWidth="1"/>
    <col min="16" max="16" width="8" style="2" hidden="1" customWidth="1"/>
    <col min="17" max="18" width="10.3984375" style="2" hidden="1" customWidth="1"/>
    <col min="19" max="16384" width="9" style="2" hidden="1"/>
  </cols>
  <sheetData>
    <row r="1" spans="2:12" ht="9.75" customHeight="1" thickBot="1">
      <c r="C1" s="15"/>
      <c r="D1" s="15"/>
      <c r="E1" s="15"/>
      <c r="F1" s="15"/>
      <c r="G1" s="15"/>
      <c r="H1" s="15"/>
      <c r="I1" s="15"/>
      <c r="J1" s="15"/>
      <c r="K1" s="15"/>
      <c r="L1" s="15"/>
    </row>
    <row r="2" spans="2:12" ht="21" hidden="1" thickBot="1">
      <c r="B2" s="176" t="s">
        <v>48</v>
      </c>
      <c r="C2" s="16"/>
      <c r="D2" s="16"/>
      <c r="E2" s="16"/>
      <c r="F2" s="172"/>
      <c r="G2" s="172"/>
      <c r="H2" s="16"/>
      <c r="I2" s="16"/>
      <c r="J2" s="16"/>
      <c r="K2" s="16"/>
      <c r="L2" s="15"/>
    </row>
    <row r="3" spans="2:12" ht="19.5" customHeight="1" thickBot="1">
      <c r="B3" s="7"/>
      <c r="C3" s="677" t="s">
        <v>49</v>
      </c>
      <c r="D3" s="678"/>
      <c r="E3" s="394" t="s">
        <v>3</v>
      </c>
      <c r="F3" s="394" t="s">
        <v>160</v>
      </c>
      <c r="G3" s="394" t="s">
        <v>50</v>
      </c>
      <c r="H3" s="394" t="s">
        <v>51</v>
      </c>
      <c r="I3" s="394" t="s">
        <v>52</v>
      </c>
      <c r="J3" s="395" t="s">
        <v>53</v>
      </c>
      <c r="K3" s="396" t="s">
        <v>18</v>
      </c>
      <c r="L3" s="8"/>
    </row>
    <row r="4" spans="2:12" s="3" customFormat="1" ht="19.5" customHeight="1">
      <c r="B4" s="639" t="s">
        <v>54</v>
      </c>
      <c r="C4" s="679" t="s">
        <v>55</v>
      </c>
      <c r="D4" s="680"/>
      <c r="E4" s="558">
        <v>71070</v>
      </c>
      <c r="F4" s="558">
        <v>4590</v>
      </c>
      <c r="G4" s="558">
        <v>0</v>
      </c>
      <c r="H4" s="558">
        <v>2140</v>
      </c>
      <c r="I4" s="558">
        <v>8960</v>
      </c>
      <c r="J4" s="559">
        <v>0</v>
      </c>
      <c r="K4" s="560">
        <f t="shared" ref="K4:K39" si="0">SUM(E4:J4)</f>
        <v>86760</v>
      </c>
      <c r="L4" s="9"/>
    </row>
    <row r="5" spans="2:12" ht="19.5" customHeight="1">
      <c r="B5" s="640"/>
      <c r="C5" s="645"/>
      <c r="D5" s="681"/>
      <c r="E5" s="561">
        <f>IF(ISERROR(+部数表!E55),0,+部数表!E55)</f>
        <v>0</v>
      </c>
      <c r="F5" s="561">
        <f>IF(ISERROR(+部数表!I55),0,+部数表!I55)</f>
        <v>0</v>
      </c>
      <c r="G5" s="561">
        <f>IF(ISERROR(+部数表!M55),0,+部数表!M55)</f>
        <v>0</v>
      </c>
      <c r="H5" s="561">
        <f>IF(ISERROR(+部数表!Q55),0,+部数表!Q55)</f>
        <v>0</v>
      </c>
      <c r="I5" s="561">
        <f>IF(ISERROR(+部数表!U55),0,+部数表!U55)</f>
        <v>0</v>
      </c>
      <c r="J5" s="562">
        <f>IF(ISERROR(+部数表!Y55),0,+部数表!Y55)</f>
        <v>0</v>
      </c>
      <c r="K5" s="563">
        <f t="shared" si="0"/>
        <v>0</v>
      </c>
      <c r="L5" s="10"/>
    </row>
    <row r="6" spans="2:12" s="3" customFormat="1" ht="19.5" customHeight="1">
      <c r="B6" s="640"/>
      <c r="C6" s="651" t="s">
        <v>56</v>
      </c>
      <c r="D6" s="652"/>
      <c r="E6" s="564">
        <v>11200</v>
      </c>
      <c r="F6" s="564">
        <v>700</v>
      </c>
      <c r="G6" s="564">
        <v>0</v>
      </c>
      <c r="H6" s="564">
        <v>0</v>
      </c>
      <c r="I6" s="564">
        <v>1690</v>
      </c>
      <c r="J6" s="565">
        <v>0</v>
      </c>
      <c r="K6" s="566">
        <f t="shared" si="0"/>
        <v>13590</v>
      </c>
      <c r="L6" s="9"/>
    </row>
    <row r="7" spans="2:12" ht="19.5" customHeight="1">
      <c r="B7" s="640"/>
      <c r="C7" s="645" t="s">
        <v>57</v>
      </c>
      <c r="D7" s="646"/>
      <c r="E7" s="561">
        <f>IF(ISERROR(+部数表!E62),0,+部数表!E62)</f>
        <v>0</v>
      </c>
      <c r="F7" s="561">
        <f>IF(ISERROR(+部数表!I62),0,+部数表!I62)</f>
        <v>0</v>
      </c>
      <c r="G7" s="561">
        <f>IF(ISERROR(+部数表!M62),0,+部数表!M62)</f>
        <v>0</v>
      </c>
      <c r="H7" s="561">
        <f>IF(ISERROR(+部数表!Q62),0,+部数表!Q62)</f>
        <v>0</v>
      </c>
      <c r="I7" s="561">
        <f>IF(ISERROR(+部数表!U62),0,+部数表!U62)</f>
        <v>0</v>
      </c>
      <c r="J7" s="562">
        <f>IF(ISERROR(+部数表!Y62),0,+部数表!Y62)</f>
        <v>0</v>
      </c>
      <c r="K7" s="563">
        <f t="shared" si="0"/>
        <v>0</v>
      </c>
      <c r="L7" s="10"/>
    </row>
    <row r="8" spans="2:12" s="3" customFormat="1" ht="19.5" customHeight="1">
      <c r="B8" s="640"/>
      <c r="C8" s="651" t="s">
        <v>58</v>
      </c>
      <c r="D8" s="652"/>
      <c r="E8" s="564">
        <v>4940</v>
      </c>
      <c r="F8" s="564"/>
      <c r="G8" s="564">
        <v>0</v>
      </c>
      <c r="H8" s="564"/>
      <c r="I8" s="564">
        <v>0</v>
      </c>
      <c r="J8" s="565">
        <v>50</v>
      </c>
      <c r="K8" s="566">
        <f t="shared" si="0"/>
        <v>4990</v>
      </c>
      <c r="L8" s="9"/>
    </row>
    <row r="9" spans="2:12" ht="19.5" customHeight="1">
      <c r="B9" s="640"/>
      <c r="C9" s="645"/>
      <c r="D9" s="646"/>
      <c r="E9" s="561">
        <f>IF(ISERROR(+部数表!E69),0,+部数表!E69)</f>
        <v>0</v>
      </c>
      <c r="F9" s="561"/>
      <c r="G9" s="561">
        <f>IF(ISERROR(+部数表!M69),0,+部数表!M69)</f>
        <v>0</v>
      </c>
      <c r="H9" s="561"/>
      <c r="I9" s="561">
        <f>IF(ISERROR(+部数表!U69),0,+部数表!U69)</f>
        <v>0</v>
      </c>
      <c r="J9" s="562">
        <f>IF(ISERROR(+部数表!Y69),0,+部数表!Y69)</f>
        <v>0</v>
      </c>
      <c r="K9" s="563">
        <f t="shared" si="0"/>
        <v>0</v>
      </c>
      <c r="L9" s="10"/>
    </row>
    <row r="10" spans="2:12" s="3" customFormat="1" ht="19.5" customHeight="1">
      <c r="B10" s="640"/>
      <c r="C10" s="651" t="s">
        <v>59</v>
      </c>
      <c r="D10" s="652"/>
      <c r="E10" s="564">
        <v>18220</v>
      </c>
      <c r="F10" s="564">
        <v>250</v>
      </c>
      <c r="G10" s="564">
        <v>290</v>
      </c>
      <c r="H10" s="564">
        <v>2700</v>
      </c>
      <c r="I10" s="564">
        <v>3750</v>
      </c>
      <c r="J10" s="565">
        <v>2240</v>
      </c>
      <c r="K10" s="566">
        <f t="shared" si="0"/>
        <v>27450</v>
      </c>
      <c r="L10" s="9"/>
    </row>
    <row r="11" spans="2:12" ht="19.5" customHeight="1">
      <c r="B11" s="640"/>
      <c r="C11" s="682"/>
      <c r="D11" s="683"/>
      <c r="E11" s="561">
        <f>IF(ISERROR(+部数表!E79),0,+部数表!E79)</f>
        <v>0</v>
      </c>
      <c r="F11" s="561">
        <f>IF(ISERROR(+部数表!I79),0,+部数表!I79)</f>
        <v>0</v>
      </c>
      <c r="G11" s="561">
        <f>IF(ISERROR(+部数表!M79),0,+部数表!M79)</f>
        <v>0</v>
      </c>
      <c r="H11" s="561">
        <f>IF(ISERROR(+部数表!Q79),0,+部数表!Q79)</f>
        <v>0</v>
      </c>
      <c r="I11" s="561">
        <f>IF(ISERROR(+部数表!U79),0,+部数表!U79)</f>
        <v>0</v>
      </c>
      <c r="J11" s="562">
        <f>IF(ISERROR(+部数表!Y79),0,+部数表!Y79)</f>
        <v>0</v>
      </c>
      <c r="K11" s="563">
        <f t="shared" si="0"/>
        <v>0</v>
      </c>
      <c r="L11" s="10"/>
    </row>
    <row r="12" spans="2:12" s="3" customFormat="1" ht="19.5" customHeight="1">
      <c r="B12" s="640"/>
      <c r="C12" s="651" t="s">
        <v>60</v>
      </c>
      <c r="D12" s="652"/>
      <c r="E12" s="564">
        <v>4880</v>
      </c>
      <c r="F12" s="564"/>
      <c r="G12" s="564">
        <v>390</v>
      </c>
      <c r="H12" s="564">
        <v>620</v>
      </c>
      <c r="I12" s="564">
        <v>280</v>
      </c>
      <c r="J12" s="565">
        <v>1280</v>
      </c>
      <c r="K12" s="566">
        <f t="shared" si="0"/>
        <v>7450</v>
      </c>
      <c r="L12" s="9"/>
    </row>
    <row r="13" spans="2:12" ht="19.5" customHeight="1">
      <c r="B13" s="640"/>
      <c r="C13" s="665"/>
      <c r="D13" s="666"/>
      <c r="E13" s="561">
        <f>IF(ISERROR(+部数表!E85),0,+部数表!E85)</f>
        <v>0</v>
      </c>
      <c r="F13" s="561"/>
      <c r="G13" s="561">
        <f>IF(ISERROR(+部数表!M85),0,+部数表!M85)</f>
        <v>0</v>
      </c>
      <c r="H13" s="561">
        <f>IF(ISERROR(+部数表!Q85),0,+部数表!Q85)</f>
        <v>0</v>
      </c>
      <c r="I13" s="561">
        <f>IF(ISERROR(+部数表!U85),0,+部数表!U85)</f>
        <v>0</v>
      </c>
      <c r="J13" s="562">
        <f>IF(ISERROR(+部数表!Y85),0,+部数表!Y85)</f>
        <v>0</v>
      </c>
      <c r="K13" s="563">
        <f t="shared" si="0"/>
        <v>0</v>
      </c>
      <c r="L13" s="10"/>
    </row>
    <row r="14" spans="2:12" s="3" customFormat="1" ht="19.5" customHeight="1">
      <c r="B14" s="640"/>
      <c r="C14" s="651" t="s">
        <v>61</v>
      </c>
      <c r="D14" s="652"/>
      <c r="E14" s="564">
        <v>8780</v>
      </c>
      <c r="F14" s="564"/>
      <c r="G14" s="564">
        <v>0</v>
      </c>
      <c r="H14" s="564">
        <v>0</v>
      </c>
      <c r="I14" s="564"/>
      <c r="J14" s="565"/>
      <c r="K14" s="566">
        <f t="shared" si="0"/>
        <v>8780</v>
      </c>
      <c r="L14" s="9"/>
    </row>
    <row r="15" spans="2:12" ht="19.5" customHeight="1">
      <c r="B15" s="640"/>
      <c r="C15" s="675"/>
      <c r="D15" s="676"/>
      <c r="E15" s="561">
        <f>IF(ISERROR(+部数表!E97),0,+部数表!E97)</f>
        <v>0</v>
      </c>
      <c r="F15" s="561"/>
      <c r="G15" s="561"/>
      <c r="H15" s="561">
        <f>IF(ISERROR(+部数表!Q97),0,+部数表!Q97)</f>
        <v>0</v>
      </c>
      <c r="I15" s="561">
        <f>IF(ISERROR(+部数表!U97),0,+部数表!U97)</f>
        <v>0</v>
      </c>
      <c r="J15" s="562">
        <f>IF(ISERROR(+部数表!Y97),0,+部数表!Y97)</f>
        <v>0</v>
      </c>
      <c r="K15" s="563">
        <f t="shared" si="0"/>
        <v>0</v>
      </c>
      <c r="L15" s="10"/>
    </row>
    <row r="16" spans="2:12" s="3" customFormat="1" ht="19.5" customHeight="1">
      <c r="B16" s="640"/>
      <c r="C16" s="651" t="s">
        <v>62</v>
      </c>
      <c r="D16" s="652"/>
      <c r="E16" s="564">
        <v>7180</v>
      </c>
      <c r="F16" s="564"/>
      <c r="G16" s="564">
        <v>0</v>
      </c>
      <c r="H16" s="564">
        <v>70</v>
      </c>
      <c r="I16" s="564">
        <v>310</v>
      </c>
      <c r="J16" s="565">
        <v>720</v>
      </c>
      <c r="K16" s="566">
        <f t="shared" si="0"/>
        <v>8280</v>
      </c>
      <c r="L16" s="9"/>
    </row>
    <row r="17" spans="2:12" ht="19.5" customHeight="1">
      <c r="B17" s="640"/>
      <c r="C17" s="675"/>
      <c r="D17" s="676"/>
      <c r="E17" s="561">
        <f>IF(ISERROR(+部数表!E105),0,+部数表!E105)</f>
        <v>0</v>
      </c>
      <c r="F17" s="561"/>
      <c r="G17" s="561">
        <f>IF(ISERROR(+部数表!M105),0,+部数表!M105)</f>
        <v>0</v>
      </c>
      <c r="H17" s="561">
        <f>IF(ISERROR(+部数表!Q105),0,+部数表!Q105)</f>
        <v>0</v>
      </c>
      <c r="I17" s="561">
        <f>IF(ISERROR(+部数表!U105),0,+部数表!U105)</f>
        <v>0</v>
      </c>
      <c r="J17" s="562">
        <f>IF(ISERROR(+部数表!Y105),0,+部数表!Y105)</f>
        <v>0</v>
      </c>
      <c r="K17" s="563">
        <f t="shared" si="0"/>
        <v>0</v>
      </c>
      <c r="L17" s="10"/>
    </row>
    <row r="18" spans="2:12" s="3" customFormat="1" ht="19.5" customHeight="1">
      <c r="B18" s="640"/>
      <c r="C18" s="651" t="s">
        <v>63</v>
      </c>
      <c r="D18" s="652"/>
      <c r="E18" s="564">
        <v>9530</v>
      </c>
      <c r="F18" s="564">
        <v>100</v>
      </c>
      <c r="G18" s="564">
        <v>0</v>
      </c>
      <c r="H18" s="564">
        <v>390</v>
      </c>
      <c r="I18" s="564">
        <v>2050</v>
      </c>
      <c r="J18" s="565">
        <v>3180</v>
      </c>
      <c r="K18" s="566">
        <f t="shared" si="0"/>
        <v>15250</v>
      </c>
      <c r="L18" s="9"/>
    </row>
    <row r="19" spans="2:12" ht="19.5" customHeight="1">
      <c r="B19" s="640"/>
      <c r="C19" s="669"/>
      <c r="D19" s="670"/>
      <c r="E19" s="567">
        <f>IF(ISERROR(+部数表!E113),0,+部数表!E113)</f>
        <v>0</v>
      </c>
      <c r="F19" s="567">
        <f>IF(ISERROR(+部数表!I113),0,+部数表!I113)</f>
        <v>0</v>
      </c>
      <c r="G19" s="567">
        <f>IF(ISERROR(+部数表!M113),0,+部数表!M113)</f>
        <v>0</v>
      </c>
      <c r="H19" s="567">
        <f>IF(ISERROR(+部数表!Q113),0,+部数表!Q113)</f>
        <v>0</v>
      </c>
      <c r="I19" s="567">
        <f>IF(ISERROR(+部数表!U113),0,+部数表!U113)</f>
        <v>0</v>
      </c>
      <c r="J19" s="568">
        <f>IF(ISERROR(+部数表!Y113),0,+部数表!Y113)</f>
        <v>0</v>
      </c>
      <c r="K19" s="569">
        <f t="shared" si="0"/>
        <v>0</v>
      </c>
      <c r="L19" s="10"/>
    </row>
    <row r="20" spans="2:12" s="3" customFormat="1" ht="19.5" customHeight="1">
      <c r="B20" s="640"/>
      <c r="C20" s="651" t="s">
        <v>66</v>
      </c>
      <c r="D20" s="652"/>
      <c r="E20" s="564">
        <v>4470</v>
      </c>
      <c r="F20" s="564">
        <v>50</v>
      </c>
      <c r="G20" s="564">
        <v>0</v>
      </c>
      <c r="H20" s="564"/>
      <c r="I20" s="564">
        <v>1980</v>
      </c>
      <c r="J20" s="565">
        <v>300</v>
      </c>
      <c r="K20" s="566">
        <f>SUM(E20:J20)</f>
        <v>6800</v>
      </c>
      <c r="L20" s="9"/>
    </row>
    <row r="21" spans="2:12" ht="19.5" customHeight="1" thickBot="1">
      <c r="B21" s="641"/>
      <c r="C21" s="665"/>
      <c r="D21" s="666"/>
      <c r="E21" s="561">
        <f>IF(ISERROR(+部数表!E118),0,+部数表!E118)</f>
        <v>0</v>
      </c>
      <c r="F21" s="561">
        <f>IF(ISERROR(+部数表!I118),0,+部数表!I118)</f>
        <v>0</v>
      </c>
      <c r="G21" s="561"/>
      <c r="H21" s="561"/>
      <c r="I21" s="561">
        <f>IF(ISERROR(+部数表!U118),0,+部数表!U118)</f>
        <v>0</v>
      </c>
      <c r="J21" s="562">
        <f>IF(ISERROR(+部数表!Y118),0,+部数表!Y118)</f>
        <v>0</v>
      </c>
      <c r="K21" s="563">
        <f>SUM(E21:J21)</f>
        <v>0</v>
      </c>
      <c r="L21" s="10"/>
    </row>
    <row r="22" spans="2:12" s="3" customFormat="1" ht="19.5" customHeight="1">
      <c r="B22" s="636" t="s">
        <v>329</v>
      </c>
      <c r="C22" s="671" t="s">
        <v>64</v>
      </c>
      <c r="D22" s="672"/>
      <c r="E22" s="558">
        <v>17850</v>
      </c>
      <c r="F22" s="558">
        <v>1400</v>
      </c>
      <c r="G22" s="558">
        <v>0</v>
      </c>
      <c r="H22" s="558">
        <v>2270</v>
      </c>
      <c r="I22" s="558">
        <v>9870</v>
      </c>
      <c r="J22" s="559">
        <v>11050</v>
      </c>
      <c r="K22" s="560">
        <f t="shared" si="0"/>
        <v>42440</v>
      </c>
      <c r="L22" s="9"/>
    </row>
    <row r="23" spans="2:12" ht="19.5" customHeight="1">
      <c r="B23" s="637"/>
      <c r="C23" s="673" t="s">
        <v>65</v>
      </c>
      <c r="D23" s="674"/>
      <c r="E23" s="561">
        <f>IF(ISERROR(+部数表!E137),0,+部数表!E137)</f>
        <v>0</v>
      </c>
      <c r="F23" s="561">
        <f>IF(ISERROR(+部数表!I137),0,+部数表!I137)</f>
        <v>0</v>
      </c>
      <c r="G23" s="561">
        <f>IF(ISERROR(+部数表!M137),0,+部数表!M137)</f>
        <v>0</v>
      </c>
      <c r="H23" s="561">
        <f>IF(ISERROR(+部数表!Q137),0,+部数表!Q137)</f>
        <v>0</v>
      </c>
      <c r="I23" s="561">
        <f>IF(ISERROR(+部数表!U137),0,+部数表!U137)</f>
        <v>0</v>
      </c>
      <c r="J23" s="562">
        <f>IF(ISERROR(+部数表!Y137),0,+部数表!Y137)</f>
        <v>0</v>
      </c>
      <c r="K23" s="563">
        <f t="shared" si="0"/>
        <v>0</v>
      </c>
      <c r="L23" s="10"/>
    </row>
    <row r="24" spans="2:12" s="3" customFormat="1" ht="19.5" customHeight="1">
      <c r="B24" s="637"/>
      <c r="C24" s="651" t="s">
        <v>67</v>
      </c>
      <c r="D24" s="652"/>
      <c r="E24" s="564">
        <v>2100</v>
      </c>
      <c r="F24" s="564"/>
      <c r="G24" s="564"/>
      <c r="H24" s="564">
        <v>0</v>
      </c>
      <c r="I24" s="564">
        <v>610</v>
      </c>
      <c r="J24" s="565"/>
      <c r="K24" s="566">
        <f t="shared" si="0"/>
        <v>2710</v>
      </c>
      <c r="L24" s="9"/>
    </row>
    <row r="25" spans="2:12" ht="19.5" customHeight="1">
      <c r="B25" s="637"/>
      <c r="C25" s="645"/>
      <c r="D25" s="646"/>
      <c r="E25" s="561">
        <f>IF(ISERROR(+部数表!E141),0,+部数表!E141)</f>
        <v>0</v>
      </c>
      <c r="F25" s="561"/>
      <c r="G25" s="561"/>
      <c r="H25" s="561"/>
      <c r="I25" s="561">
        <f>IF(ISERROR(+部数表!U141),0,+部数表!U141)</f>
        <v>0</v>
      </c>
      <c r="J25" s="562">
        <f>IF(ISERROR(+部数表!Y141),0,+部数表!Y141)</f>
        <v>0</v>
      </c>
      <c r="K25" s="563">
        <f t="shared" si="0"/>
        <v>0</v>
      </c>
      <c r="L25" s="10"/>
    </row>
    <row r="26" spans="2:12" s="3" customFormat="1" ht="19.5" customHeight="1">
      <c r="B26" s="637"/>
      <c r="C26" s="651" t="s">
        <v>45</v>
      </c>
      <c r="D26" s="652"/>
      <c r="E26" s="564">
        <v>2970</v>
      </c>
      <c r="F26" s="564"/>
      <c r="G26" s="564">
        <v>0</v>
      </c>
      <c r="H26" s="564"/>
      <c r="I26" s="564">
        <v>940</v>
      </c>
      <c r="J26" s="565"/>
      <c r="K26" s="566">
        <f t="shared" si="0"/>
        <v>3910</v>
      </c>
      <c r="L26" s="9"/>
    </row>
    <row r="27" spans="2:12" ht="19.5" customHeight="1">
      <c r="B27" s="637"/>
      <c r="C27" s="667"/>
      <c r="D27" s="668"/>
      <c r="E27" s="561">
        <f>IF(ISERROR(+部数表!E154),0,+部数表!E154)</f>
        <v>0</v>
      </c>
      <c r="F27" s="561"/>
      <c r="G27" s="561"/>
      <c r="H27" s="561"/>
      <c r="I27" s="561">
        <f>IF(ISERROR(+部数表!U154),0,+部数表!U154)</f>
        <v>0</v>
      </c>
      <c r="J27" s="562">
        <f>IF(ISERROR(+部数表!Y154),0,+部数表!Y154)</f>
        <v>0</v>
      </c>
      <c r="K27" s="563">
        <f t="shared" si="0"/>
        <v>0</v>
      </c>
      <c r="L27" s="10"/>
    </row>
    <row r="28" spans="2:12" s="3" customFormat="1" ht="19.5" customHeight="1">
      <c r="B28" s="637"/>
      <c r="C28" s="651" t="s">
        <v>68</v>
      </c>
      <c r="D28" s="652"/>
      <c r="E28" s="564">
        <v>4450</v>
      </c>
      <c r="F28" s="564"/>
      <c r="G28" s="564">
        <v>0</v>
      </c>
      <c r="H28" s="564">
        <v>0</v>
      </c>
      <c r="I28" s="564">
        <v>210</v>
      </c>
      <c r="J28" s="565"/>
      <c r="K28" s="566">
        <f t="shared" si="0"/>
        <v>4660</v>
      </c>
      <c r="L28" s="9"/>
    </row>
    <row r="29" spans="2:12" ht="19.5" customHeight="1" thickBot="1">
      <c r="B29" s="638"/>
      <c r="C29" s="663"/>
      <c r="D29" s="664"/>
      <c r="E29" s="567">
        <f>IF(ISERROR(+部数表!E146),0,+部数表!E146)</f>
        <v>0</v>
      </c>
      <c r="F29" s="567"/>
      <c r="G29" s="567">
        <f>IF(ISERROR(+部数表!M146),0,+部数表!M146)</f>
        <v>0</v>
      </c>
      <c r="H29" s="567">
        <f>IF(ISERROR(+部数表!Q146),0,+部数表!Q146)</f>
        <v>0</v>
      </c>
      <c r="I29" s="567">
        <f>IF(ISERROR(+部数表!U146),0,+部数表!U146)</f>
        <v>0</v>
      </c>
      <c r="J29" s="568">
        <f>IF(ISERROR(+部数表!Y146),0,+部数表!Y146)</f>
        <v>0</v>
      </c>
      <c r="K29" s="569">
        <f t="shared" si="0"/>
        <v>0</v>
      </c>
      <c r="L29" s="10"/>
    </row>
    <row r="30" spans="2:12" s="3" customFormat="1" ht="19.5" customHeight="1">
      <c r="B30" s="637" t="s">
        <v>84</v>
      </c>
      <c r="C30" s="643" t="s">
        <v>69</v>
      </c>
      <c r="D30" s="644"/>
      <c r="E30" s="558">
        <v>5970</v>
      </c>
      <c r="F30" s="558"/>
      <c r="G30" s="558">
        <v>230</v>
      </c>
      <c r="H30" s="558">
        <v>0</v>
      </c>
      <c r="I30" s="558">
        <v>110</v>
      </c>
      <c r="J30" s="559">
        <v>20</v>
      </c>
      <c r="K30" s="560">
        <f t="shared" si="0"/>
        <v>6330</v>
      </c>
      <c r="L30" s="9"/>
    </row>
    <row r="31" spans="2:12" ht="19.5" customHeight="1">
      <c r="B31" s="637"/>
      <c r="C31" s="645"/>
      <c r="D31" s="646"/>
      <c r="E31" s="561">
        <f>IF(ISERROR(+部数表!E164),0,+部数表!E164)</f>
        <v>0</v>
      </c>
      <c r="F31" s="561"/>
      <c r="G31" s="561">
        <f>IF(ISERROR(+部数表!M164),0,+部数表!M164)</f>
        <v>0</v>
      </c>
      <c r="H31" s="561">
        <f>IF(ISERROR(+部数表!Q164),0,+部数表!Q164)</f>
        <v>0</v>
      </c>
      <c r="I31" s="561">
        <f>IF(ISERROR(+部数表!U164),0,+部数表!U164)</f>
        <v>0</v>
      </c>
      <c r="J31" s="562">
        <f>IF(ISERROR(+部数表!Y164),0,+部数表!Y164)</f>
        <v>0</v>
      </c>
      <c r="K31" s="563">
        <f t="shared" si="0"/>
        <v>0</v>
      </c>
      <c r="L31" s="14"/>
    </row>
    <row r="32" spans="2:12" s="3" customFormat="1" ht="19.5" customHeight="1">
      <c r="B32" s="637"/>
      <c r="C32" s="647" t="s">
        <v>70</v>
      </c>
      <c r="D32" s="648"/>
      <c r="E32" s="564">
        <v>2210</v>
      </c>
      <c r="F32" s="564"/>
      <c r="G32" s="564"/>
      <c r="H32" s="564">
        <v>0</v>
      </c>
      <c r="I32" s="564">
        <v>0</v>
      </c>
      <c r="J32" s="565"/>
      <c r="K32" s="566">
        <f t="shared" si="0"/>
        <v>2210</v>
      </c>
      <c r="L32" s="9"/>
    </row>
    <row r="33" spans="2:17" ht="19.5" customHeight="1">
      <c r="B33" s="637"/>
      <c r="C33" s="649"/>
      <c r="D33" s="650"/>
      <c r="E33" s="561">
        <f>IF(ISERROR(+部数表!E173),0,+部数表!E173)</f>
        <v>0</v>
      </c>
      <c r="F33" s="561"/>
      <c r="G33" s="561">
        <f>IF(ISERROR(+部数表!M173),0,+部数表!M173)</f>
        <v>0</v>
      </c>
      <c r="H33" s="561"/>
      <c r="I33" s="561">
        <f>IF(ISERROR(+部数表!U173),0,+部数表!U173)</f>
        <v>0</v>
      </c>
      <c r="J33" s="562">
        <f>IF(ISERROR(+部数表!Y173),0,+部数表!Y173)</f>
        <v>0</v>
      </c>
      <c r="K33" s="563">
        <f t="shared" si="0"/>
        <v>0</v>
      </c>
      <c r="L33" s="10"/>
    </row>
    <row r="34" spans="2:17" s="3" customFormat="1" ht="19.5" customHeight="1">
      <c r="B34" s="637"/>
      <c r="C34" s="651" t="s">
        <v>71</v>
      </c>
      <c r="D34" s="652"/>
      <c r="E34" s="564">
        <v>220</v>
      </c>
      <c r="F34" s="564"/>
      <c r="G34" s="564"/>
      <c r="H34" s="564">
        <v>20</v>
      </c>
      <c r="I34" s="564">
        <v>1260</v>
      </c>
      <c r="J34" s="565">
        <v>1200</v>
      </c>
      <c r="K34" s="566">
        <f t="shared" si="0"/>
        <v>2700</v>
      </c>
      <c r="L34" s="9"/>
    </row>
    <row r="35" spans="2:17" ht="19.5" customHeight="1">
      <c r="B35" s="637"/>
      <c r="C35" s="645"/>
      <c r="D35" s="646"/>
      <c r="E35" s="561">
        <f>IF(ISERROR(+部数表!E177),0,+部数表!E177)</f>
        <v>0</v>
      </c>
      <c r="F35" s="561"/>
      <c r="G35" s="561"/>
      <c r="H35" s="561">
        <f>IF(ISERROR(+部数表!Q177),0,+部数表!Q177)</f>
        <v>0</v>
      </c>
      <c r="I35" s="561">
        <f>IF(ISERROR(+部数表!U177),0,+部数表!U177)</f>
        <v>0</v>
      </c>
      <c r="J35" s="562">
        <f>IF(ISERROR(+部数表!Y177),0,+部数表!Y177)</f>
        <v>0</v>
      </c>
      <c r="K35" s="563">
        <f t="shared" si="0"/>
        <v>0</v>
      </c>
      <c r="L35" s="10"/>
    </row>
    <row r="36" spans="2:17" s="3" customFormat="1" ht="19.5" customHeight="1">
      <c r="B36" s="637"/>
      <c r="C36" s="653" t="s">
        <v>72</v>
      </c>
      <c r="D36" s="654"/>
      <c r="E36" s="570">
        <v>1880</v>
      </c>
      <c r="F36" s="570"/>
      <c r="G36" s="570"/>
      <c r="H36" s="570"/>
      <c r="I36" s="570">
        <v>0</v>
      </c>
      <c r="J36" s="571">
        <v>90</v>
      </c>
      <c r="K36" s="572">
        <f t="shared" si="0"/>
        <v>1970</v>
      </c>
      <c r="L36" s="171"/>
    </row>
    <row r="37" spans="2:17" ht="19.5" customHeight="1" thickBot="1">
      <c r="B37" s="638"/>
      <c r="C37" s="655"/>
      <c r="D37" s="656"/>
      <c r="E37" s="573">
        <f>IF(ISERROR(+部数表!E182),0,+部数表!E182)</f>
        <v>0</v>
      </c>
      <c r="F37" s="573"/>
      <c r="G37" s="573"/>
      <c r="H37" s="573"/>
      <c r="I37" s="573"/>
      <c r="J37" s="574">
        <f>IF(ISERROR(+部数表!Y182),0,+部数表!Y182)</f>
        <v>0</v>
      </c>
      <c r="K37" s="575">
        <f t="shared" si="0"/>
        <v>0</v>
      </c>
      <c r="L37" s="10"/>
    </row>
    <row r="38" spans="2:17" ht="19.5" customHeight="1" thickBot="1">
      <c r="B38" s="7"/>
      <c r="C38" s="657" t="s">
        <v>18</v>
      </c>
      <c r="D38" s="658"/>
      <c r="E38" s="576">
        <f t="shared" ref="E38:J39" si="1">+E4+E6+E8+E10+E12+E16+E18+E22+E20+E24+E26+E28+E30+E32+E34+E36+E14</f>
        <v>177920</v>
      </c>
      <c r="F38" s="577">
        <f t="shared" si="1"/>
        <v>7090</v>
      </c>
      <c r="G38" s="577">
        <f t="shared" si="1"/>
        <v>910</v>
      </c>
      <c r="H38" s="577">
        <f t="shared" si="1"/>
        <v>8210</v>
      </c>
      <c r="I38" s="577">
        <f t="shared" si="1"/>
        <v>32020</v>
      </c>
      <c r="J38" s="577">
        <f t="shared" si="1"/>
        <v>20130</v>
      </c>
      <c r="K38" s="578">
        <f t="shared" si="0"/>
        <v>246280</v>
      </c>
      <c r="L38" s="10"/>
      <c r="O38" s="4"/>
      <c r="Q38" s="4"/>
    </row>
    <row r="39" spans="2:17" ht="19.5" customHeight="1" thickBot="1">
      <c r="B39" s="7"/>
      <c r="C39" s="659" t="s">
        <v>73</v>
      </c>
      <c r="D39" s="660"/>
      <c r="E39" s="579">
        <f t="shared" si="1"/>
        <v>0</v>
      </c>
      <c r="F39" s="579">
        <f t="shared" si="1"/>
        <v>0</v>
      </c>
      <c r="G39" s="579">
        <f t="shared" si="1"/>
        <v>0</v>
      </c>
      <c r="H39" s="579">
        <f t="shared" si="1"/>
        <v>0</v>
      </c>
      <c r="I39" s="579">
        <f t="shared" si="1"/>
        <v>0</v>
      </c>
      <c r="J39" s="579">
        <f t="shared" si="1"/>
        <v>0</v>
      </c>
      <c r="K39" s="580">
        <f t="shared" si="0"/>
        <v>0</v>
      </c>
      <c r="L39" s="11"/>
      <c r="Q39" s="4"/>
    </row>
    <row r="40" spans="2:17" ht="15.4">
      <c r="B40" s="7"/>
      <c r="C40" s="661" t="s">
        <v>74</v>
      </c>
      <c r="D40" s="661"/>
      <c r="E40" s="661"/>
      <c r="F40" s="661"/>
      <c r="G40" s="661"/>
      <c r="H40" s="661"/>
      <c r="I40" s="661"/>
      <c r="J40" s="661"/>
      <c r="K40" s="12"/>
      <c r="L40" s="13"/>
    </row>
    <row r="41" spans="2:17" ht="21.4">
      <c r="B41" s="7"/>
      <c r="C41" s="662" t="s">
        <v>93</v>
      </c>
      <c r="D41" s="662"/>
      <c r="E41" s="662"/>
      <c r="F41" s="662"/>
      <c r="G41" s="662"/>
      <c r="H41" s="662"/>
      <c r="I41" s="177" t="s">
        <v>124</v>
      </c>
      <c r="J41" s="581">
        <f>+K5+K7+K9+K11+K13+K15+K17+K19+K31+K33+K35+K37+K21</f>
        <v>0</v>
      </c>
      <c r="K41" s="581">
        <f>+K23+K25+K27+K29</f>
        <v>0</v>
      </c>
      <c r="L41" s="13"/>
    </row>
    <row r="42" spans="2:17" ht="21" customHeight="1">
      <c r="B42" s="7"/>
      <c r="C42" s="642" t="s">
        <v>75</v>
      </c>
      <c r="D42" s="642"/>
      <c r="E42" s="642"/>
      <c r="F42" s="642"/>
      <c r="G42" s="642"/>
      <c r="H42" s="642"/>
      <c r="I42" s="7"/>
      <c r="J42" s="7"/>
      <c r="K42" s="393" t="s">
        <v>364</v>
      </c>
      <c r="L42" s="13"/>
    </row>
    <row r="43" spans="2:17" ht="14.25" customHeight="1">
      <c r="K43" s="389"/>
    </row>
    <row r="44" spans="2:17" ht="21" customHeight="1">
      <c r="E44" s="4"/>
      <c r="F44" s="4"/>
      <c r="G44" s="4"/>
      <c r="H44" s="4"/>
      <c r="I44" s="4"/>
      <c r="J44" s="4"/>
      <c r="K44" s="6"/>
    </row>
    <row r="45" spans="2:17" ht="21" hidden="1" customHeight="1"/>
    <row r="46" spans="2:17" ht="21" hidden="1" customHeight="1"/>
    <row r="47" spans="2:17" ht="21" hidden="1" customHeight="1">
      <c r="E47" s="4"/>
    </row>
    <row r="48" spans="2:17" ht="21" hidden="1" customHeight="1">
      <c r="E48" s="4"/>
    </row>
    <row r="49" ht="21" hidden="1" customHeight="1"/>
    <row r="50" ht="21" hidden="1" customHeight="1"/>
  </sheetData>
  <mergeCells count="42">
    <mergeCell ref="C17:D17"/>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8:D18"/>
    <mergeCell ref="C19:D19"/>
    <mergeCell ref="C22:D22"/>
    <mergeCell ref="C23:D23"/>
    <mergeCell ref="C20:D20"/>
    <mergeCell ref="C29:D29"/>
    <mergeCell ref="C21:D21"/>
    <mergeCell ref="C24:D24"/>
    <mergeCell ref="C25:D25"/>
    <mergeCell ref="C26:D26"/>
    <mergeCell ref="C27:D27"/>
    <mergeCell ref="B22:B29"/>
    <mergeCell ref="B4:B21"/>
    <mergeCell ref="C42:H42"/>
    <mergeCell ref="B30:B37"/>
    <mergeCell ref="C30:D30"/>
    <mergeCell ref="C31:D31"/>
    <mergeCell ref="C32:D33"/>
    <mergeCell ref="C34:D34"/>
    <mergeCell ref="C35:D35"/>
    <mergeCell ref="C36:D36"/>
    <mergeCell ref="C37:D37"/>
    <mergeCell ref="C38:D38"/>
    <mergeCell ref="C39:D39"/>
    <mergeCell ref="C40:J40"/>
    <mergeCell ref="C41:H41"/>
    <mergeCell ref="C28:D28"/>
  </mergeCells>
  <phoneticPr fontId="2"/>
  <printOptions horizontalCentered="1" verticalCentered="1"/>
  <pageMargins left="0.23622047244094491" right="0.23622047244094491" top="0.27559055118110237" bottom="0.27559055118110237" header="0.31496062992125984" footer="0.31496062992125984"/>
  <pageSetup paperSize="9" scale="7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ACCB-CBA7-4F2D-B9AD-6C4FF9AB089D}">
  <sheetPr codeName="Sheet32">
    <tabColor indexed="10"/>
  </sheetPr>
  <dimension ref="A1:AG218"/>
  <sheetViews>
    <sheetView showGridLines="0" showZeros="0" tabSelected="1" zoomScale="40" zoomScaleNormal="40" zoomScaleSheetLayoutView="55" workbookViewId="0">
      <pane ySplit="5" topLeftCell="A6" activePane="bottomLeft" state="frozen"/>
      <selection activeCell="I5" sqref="I5"/>
      <selection pane="bottomLeft" activeCell="D3" sqref="D3"/>
    </sheetView>
  </sheetViews>
  <sheetFormatPr defaultColWidth="6.59765625" defaultRowHeight="12.4"/>
  <cols>
    <col min="1" max="1" width="4.73046875" style="112" customWidth="1"/>
    <col min="2" max="2" width="10.06640625" style="146" customWidth="1"/>
    <col min="3" max="3" width="39.59765625" style="86" customWidth="1"/>
    <col min="4" max="4" width="15.796875" style="87" customWidth="1"/>
    <col min="5" max="5" width="18.1328125" style="18" customWidth="1"/>
    <col min="6" max="6" width="9.06640625" style="18" hidden="1" customWidth="1"/>
    <col min="7" max="7" width="43.6640625" style="17" customWidth="1" collapsed="1"/>
    <col min="8" max="8" width="15.796875" style="88" customWidth="1"/>
    <col min="9" max="9" width="18.1328125" style="87" customWidth="1"/>
    <col min="10" max="10" width="8.6640625" style="87" hidden="1" customWidth="1"/>
    <col min="11" max="11" width="35.59765625" style="17" customWidth="1" collapsed="1"/>
    <col min="12" max="12" width="15.796875" style="88" customWidth="1"/>
    <col min="13" max="13" width="18.1328125" style="87" customWidth="1"/>
    <col min="14" max="14" width="7.53125" style="87" hidden="1" customWidth="1"/>
    <col min="15" max="15" width="35.59765625" style="17" customWidth="1" collapsed="1"/>
    <col min="16" max="16" width="15.796875" style="88" customWidth="1"/>
    <col min="17" max="17" width="18.1328125" style="88" customWidth="1"/>
    <col min="18" max="18" width="7.265625" style="88" hidden="1" customWidth="1"/>
    <col min="19" max="19" width="35.59765625" style="17" customWidth="1" collapsed="1"/>
    <col min="20" max="20" width="15.796875" style="88" customWidth="1"/>
    <col min="21" max="21" width="18.1328125" style="87" customWidth="1"/>
    <col min="22" max="22" width="6.6640625" style="87" hidden="1" customWidth="1"/>
    <col min="23" max="23" width="35.59765625" style="17" customWidth="1" collapsed="1"/>
    <col min="24" max="24" width="15.796875" style="89" customWidth="1"/>
    <col min="25" max="25" width="18.1328125" style="18" customWidth="1"/>
    <col min="26" max="26" width="7.06640625" style="18" hidden="1" customWidth="1"/>
    <col min="27" max="27" width="9.06640625" style="74" customWidth="1" collapsed="1"/>
    <col min="28" max="29" width="9.06640625" style="18" customWidth="1"/>
    <col min="30" max="30" width="9.06640625" style="19" customWidth="1"/>
    <col min="31" max="13672" width="9.06640625" style="18" customWidth="1"/>
    <col min="13673" max="16384" width="6.59765625" style="18"/>
  </cols>
  <sheetData>
    <row r="1" spans="1:33" ht="27" customHeight="1" thickBot="1">
      <c r="A1" s="97"/>
      <c r="B1" s="98"/>
      <c r="C1" s="538"/>
      <c r="D1" s="99"/>
      <c r="E1" s="99"/>
      <c r="F1" s="99"/>
      <c r="G1" s="99"/>
      <c r="H1" s="99"/>
      <c r="I1" s="99"/>
      <c r="J1" s="99"/>
      <c r="K1" s="99"/>
      <c r="L1" s="99"/>
      <c r="M1" s="99"/>
      <c r="N1" s="99"/>
      <c r="O1" s="99"/>
      <c r="P1" s="99"/>
      <c r="Q1" s="96"/>
      <c r="R1" s="96"/>
      <c r="S1" s="96"/>
      <c r="T1" s="96"/>
      <c r="U1" s="99"/>
      <c r="V1" s="99"/>
      <c r="W1" s="99"/>
      <c r="X1" s="99"/>
      <c r="Y1" s="99"/>
      <c r="Z1" s="100"/>
    </row>
    <row r="2" spans="1:33" ht="15.75" customHeight="1" thickBot="1">
      <c r="A2" s="101"/>
      <c r="B2" s="102"/>
      <c r="C2" s="378" t="s">
        <v>0</v>
      </c>
      <c r="D2" s="378" t="s">
        <v>1</v>
      </c>
      <c r="E2" s="540"/>
      <c r="F2" s="540"/>
      <c r="G2" s="541"/>
      <c r="H2" s="379"/>
      <c r="I2" s="542"/>
      <c r="J2" s="379"/>
      <c r="K2" s="543"/>
      <c r="L2" s="544" t="s">
        <v>81</v>
      </c>
      <c r="M2" s="542"/>
      <c r="N2" s="379"/>
      <c r="O2" s="545"/>
      <c r="P2" s="379"/>
      <c r="Q2" s="546"/>
      <c r="R2" s="379"/>
      <c r="S2" s="547" t="s">
        <v>82</v>
      </c>
      <c r="T2" s="380" t="s">
        <v>2</v>
      </c>
      <c r="U2" s="380"/>
      <c r="V2" s="381"/>
      <c r="W2" s="382" t="s">
        <v>123</v>
      </c>
      <c r="X2" s="383"/>
      <c r="Y2" s="384" t="s">
        <v>111</v>
      </c>
      <c r="Z2" s="103"/>
      <c r="AA2" s="104"/>
      <c r="AB2" s="19"/>
      <c r="AD2" s="18"/>
      <c r="AF2" s="631"/>
      <c r="AG2" s="631"/>
    </row>
    <row r="3" spans="1:33" ht="38.65" customHeight="1" thickBot="1">
      <c r="A3" s="101"/>
      <c r="B3" s="102"/>
      <c r="C3" s="554"/>
      <c r="D3" s="548"/>
      <c r="E3" s="549"/>
      <c r="F3" s="549"/>
      <c r="G3" s="549"/>
      <c r="H3" s="549"/>
      <c r="I3" s="549"/>
      <c r="J3" s="549"/>
      <c r="K3" s="550"/>
      <c r="L3" s="548" t="s">
        <v>296</v>
      </c>
      <c r="M3" s="549"/>
      <c r="N3" s="549"/>
      <c r="O3" s="549"/>
      <c r="P3" s="549"/>
      <c r="Q3" s="550"/>
      <c r="R3" s="553"/>
      <c r="S3" s="555" t="s">
        <v>295</v>
      </c>
      <c r="T3" s="377">
        <f>+E4+M4+Q4+U4+Y4+I4</f>
        <v>0</v>
      </c>
      <c r="U3" s="161"/>
      <c r="V3" s="105"/>
      <c r="W3" s="634"/>
      <c r="X3" s="635"/>
      <c r="Y3" s="205"/>
      <c r="Z3" s="106"/>
      <c r="AA3" s="107"/>
      <c r="AB3" s="20"/>
      <c r="AD3" s="18"/>
      <c r="AF3" s="108"/>
      <c r="AG3" s="108"/>
    </row>
    <row r="4" spans="1:33" ht="26.65" customHeight="1" thickBot="1">
      <c r="A4" s="109"/>
      <c r="B4" s="110"/>
      <c r="C4" s="390" t="s">
        <v>3</v>
      </c>
      <c r="D4" s="196"/>
      <c r="E4" s="536">
        <f>SUBTOTAL(9,E7:E181)</f>
        <v>0</v>
      </c>
      <c r="F4" s="157"/>
      <c r="G4" s="391" t="s">
        <v>318</v>
      </c>
      <c r="H4" s="195"/>
      <c r="I4" s="536">
        <f>SUBTOTAL(9,I7:I181)</f>
        <v>0</v>
      </c>
      <c r="J4" s="157"/>
      <c r="K4" s="392" t="s">
        <v>4</v>
      </c>
      <c r="L4" s="196"/>
      <c r="M4" s="536">
        <f>SUBTOTAL(9,M7:M181)</f>
        <v>0</v>
      </c>
      <c r="N4" s="157"/>
      <c r="O4" s="392" t="s">
        <v>5</v>
      </c>
      <c r="P4" s="196"/>
      <c r="Q4" s="536">
        <f>SUBTOTAL(9,Q7:Q181)</f>
        <v>0</v>
      </c>
      <c r="R4" s="157"/>
      <c r="S4" s="392" t="s">
        <v>6</v>
      </c>
      <c r="T4" s="194"/>
      <c r="U4" s="537">
        <f>SUBTOTAL(9,U7:U181)</f>
        <v>0</v>
      </c>
      <c r="V4" s="157"/>
      <c r="W4" s="390" t="s">
        <v>95</v>
      </c>
      <c r="X4" s="194"/>
      <c r="Y4" s="537">
        <f>SUBTOTAL(9,Y7:Y181)</f>
        <v>0</v>
      </c>
      <c r="AA4" s="111"/>
    </row>
    <row r="5" spans="1:33" ht="21.2" customHeight="1" thickBot="1">
      <c r="B5" s="113"/>
      <c r="C5" s="159" t="s">
        <v>7</v>
      </c>
      <c r="D5" s="385" t="s">
        <v>8</v>
      </c>
      <c r="E5" s="386" t="s">
        <v>9</v>
      </c>
      <c r="F5" s="158" t="s">
        <v>10</v>
      </c>
      <c r="G5" s="159" t="s">
        <v>7</v>
      </c>
      <c r="H5" s="385" t="s">
        <v>8</v>
      </c>
      <c r="I5" s="386" t="s">
        <v>9</v>
      </c>
      <c r="J5" s="158" t="s">
        <v>10</v>
      </c>
      <c r="K5" s="159" t="s">
        <v>7</v>
      </c>
      <c r="L5" s="385" t="s">
        <v>8</v>
      </c>
      <c r="M5" s="386" t="s">
        <v>9</v>
      </c>
      <c r="N5" s="158" t="s">
        <v>10</v>
      </c>
      <c r="O5" s="159" t="s">
        <v>7</v>
      </c>
      <c r="P5" s="385" t="s">
        <v>8</v>
      </c>
      <c r="Q5" s="386" t="s">
        <v>9</v>
      </c>
      <c r="R5" s="158" t="s">
        <v>10</v>
      </c>
      <c r="S5" s="159" t="s">
        <v>7</v>
      </c>
      <c r="T5" s="385" t="s">
        <v>8</v>
      </c>
      <c r="U5" s="386" t="s">
        <v>9</v>
      </c>
      <c r="V5" s="158" t="s">
        <v>10</v>
      </c>
      <c r="W5" s="159" t="s">
        <v>7</v>
      </c>
      <c r="X5" s="385" t="s">
        <v>8</v>
      </c>
      <c r="Y5" s="386" t="s">
        <v>9</v>
      </c>
      <c r="Z5" s="21" t="s">
        <v>10</v>
      </c>
    </row>
    <row r="6" spans="1:33" ht="27.75" customHeight="1" thickBot="1">
      <c r="A6" s="114"/>
      <c r="B6" s="162">
        <f>+$C$1</f>
        <v>0</v>
      </c>
      <c r="C6" s="193" t="str">
        <f>IF(E55+I55+M55+Q55+U55+Y55&gt;0,"長崎市 " &amp; TEXT(E55+I55+M55+Q55+U55+Y55,"#,###,###枚"),"長崎市")</f>
        <v>長崎市</v>
      </c>
      <c r="D6" s="163"/>
      <c r="E6" s="164"/>
      <c r="F6" s="115">
        <f>+B6</f>
        <v>0</v>
      </c>
      <c r="G6" s="165"/>
      <c r="H6" s="165"/>
      <c r="I6" s="166"/>
      <c r="J6" s="203">
        <f>+$B6</f>
        <v>0</v>
      </c>
      <c r="K6" s="165"/>
      <c r="L6" s="165"/>
      <c r="M6" s="166"/>
      <c r="N6" s="203"/>
      <c r="O6" s="165"/>
      <c r="P6" s="165"/>
      <c r="Q6" s="166"/>
      <c r="R6" s="116">
        <f>+B6</f>
        <v>0</v>
      </c>
      <c r="S6" s="165"/>
      <c r="T6" s="165"/>
      <c r="U6" s="166"/>
      <c r="V6" s="116">
        <f>+B6</f>
        <v>0</v>
      </c>
      <c r="W6" s="165"/>
      <c r="X6" s="165"/>
      <c r="Y6" s="167"/>
      <c r="Z6" s="117"/>
    </row>
    <row r="7" spans="1:33" ht="27.75" customHeight="1">
      <c r="A7" s="118"/>
      <c r="B7" s="632" t="s">
        <v>11</v>
      </c>
      <c r="C7" s="206" t="s">
        <v>162</v>
      </c>
      <c r="D7" s="400">
        <v>1560</v>
      </c>
      <c r="E7" s="401">
        <f t="shared" ref="E7:E19" si="0">ROUND(F7*D7/100,-1)</f>
        <v>0</v>
      </c>
      <c r="F7" s="22">
        <f t="shared" ref="F7:F19" si="1">+F$6</f>
        <v>0</v>
      </c>
      <c r="G7" s="222" t="s">
        <v>127</v>
      </c>
      <c r="H7" s="397">
        <v>120</v>
      </c>
      <c r="I7" s="402">
        <f>IF(+J7&gt;0,+H7,0)</f>
        <v>0</v>
      </c>
      <c r="J7" s="22">
        <f t="shared" ref="J7:J54" si="2">+J$6</f>
        <v>0</v>
      </c>
      <c r="K7" s="297"/>
      <c r="L7" s="397"/>
      <c r="M7" s="481"/>
      <c r="N7" s="38"/>
      <c r="O7" s="320" t="s">
        <v>202</v>
      </c>
      <c r="P7" s="400">
        <v>1900</v>
      </c>
      <c r="Q7" s="401">
        <f>ROUND(R7*P7/100,-1)</f>
        <v>0</v>
      </c>
      <c r="R7" s="23">
        <f>+R$6</f>
        <v>0</v>
      </c>
      <c r="S7" s="320" t="s">
        <v>204</v>
      </c>
      <c r="T7" s="400">
        <v>350</v>
      </c>
      <c r="U7" s="401">
        <f>ROUND(V7*T7/100,-1)</f>
        <v>0</v>
      </c>
      <c r="V7" s="23">
        <f>+V$6</f>
        <v>0</v>
      </c>
      <c r="W7" s="297"/>
      <c r="X7" s="397"/>
      <c r="Y7" s="481"/>
      <c r="Z7" s="39"/>
      <c r="AA7" s="119"/>
    </row>
    <row r="8" spans="1:33" ht="27.75" customHeight="1">
      <c r="A8" s="118"/>
      <c r="B8" s="633"/>
      <c r="C8" s="207" t="s">
        <v>163</v>
      </c>
      <c r="D8" s="399">
        <v>1560</v>
      </c>
      <c r="E8" s="402">
        <f t="shared" si="0"/>
        <v>0</v>
      </c>
      <c r="F8" s="25">
        <f t="shared" si="1"/>
        <v>0</v>
      </c>
      <c r="G8" s="223" t="s">
        <v>128</v>
      </c>
      <c r="H8" s="398">
        <v>120</v>
      </c>
      <c r="I8" s="402">
        <f t="shared" ref="I8:I20" si="3">IF(+J8&gt;0,+H8,0)</f>
        <v>0</v>
      </c>
      <c r="J8" s="25">
        <f t="shared" si="2"/>
        <v>0</v>
      </c>
      <c r="K8" s="298"/>
      <c r="L8" s="398"/>
      <c r="M8" s="413"/>
      <c r="N8" s="29"/>
      <c r="O8" s="255"/>
      <c r="P8" s="398"/>
      <c r="Q8" s="487"/>
      <c r="R8" s="29"/>
      <c r="S8" s="300" t="s">
        <v>205</v>
      </c>
      <c r="T8" s="399">
        <v>810</v>
      </c>
      <c r="U8" s="402">
        <f>ROUND(V8*T8/100,-1)</f>
        <v>0</v>
      </c>
      <c r="V8" s="26">
        <f>+V$6</f>
        <v>0</v>
      </c>
      <c r="W8" s="298"/>
      <c r="X8" s="398"/>
      <c r="Y8" s="413"/>
      <c r="Z8" s="40"/>
      <c r="AA8" s="119"/>
    </row>
    <row r="9" spans="1:33" ht="27.75" customHeight="1">
      <c r="A9" s="118"/>
      <c r="B9" s="633"/>
      <c r="C9" s="208" t="s">
        <v>164</v>
      </c>
      <c r="D9" s="399">
        <v>1510</v>
      </c>
      <c r="E9" s="402">
        <f t="shared" si="0"/>
        <v>0</v>
      </c>
      <c r="F9" s="25">
        <f t="shared" si="1"/>
        <v>0</v>
      </c>
      <c r="G9" s="224" t="s">
        <v>129</v>
      </c>
      <c r="H9" s="399">
        <v>120</v>
      </c>
      <c r="I9" s="402">
        <f t="shared" si="3"/>
        <v>0</v>
      </c>
      <c r="J9" s="25">
        <f t="shared" si="2"/>
        <v>0</v>
      </c>
      <c r="K9" s="299"/>
      <c r="L9" s="399"/>
      <c r="M9" s="402"/>
      <c r="N9" s="29"/>
      <c r="O9" s="268" t="s">
        <v>203</v>
      </c>
      <c r="P9" s="399">
        <v>240</v>
      </c>
      <c r="Q9" s="402">
        <f>ROUND(R9*P9/100,-1)</f>
        <v>0</v>
      </c>
      <c r="R9" s="26">
        <f>+R$6</f>
        <v>0</v>
      </c>
      <c r="S9" s="539"/>
      <c r="T9" s="399"/>
      <c r="U9" s="402"/>
      <c r="V9" s="29"/>
      <c r="W9" s="299"/>
      <c r="X9" s="399"/>
      <c r="Y9" s="402"/>
      <c r="Z9" s="40"/>
      <c r="AA9" s="119"/>
    </row>
    <row r="10" spans="1:33" ht="27.75" customHeight="1">
      <c r="A10" s="118"/>
      <c r="B10" s="633"/>
      <c r="C10" s="209" t="s">
        <v>165</v>
      </c>
      <c r="D10" s="399">
        <v>1570</v>
      </c>
      <c r="E10" s="402">
        <f t="shared" si="0"/>
        <v>0</v>
      </c>
      <c r="F10" s="25">
        <f t="shared" si="1"/>
        <v>0</v>
      </c>
      <c r="G10" s="224" t="s">
        <v>130</v>
      </c>
      <c r="H10" s="399">
        <v>50</v>
      </c>
      <c r="I10" s="402">
        <f t="shared" si="3"/>
        <v>0</v>
      </c>
      <c r="J10" s="25">
        <f t="shared" si="2"/>
        <v>0</v>
      </c>
      <c r="K10" s="299"/>
      <c r="L10" s="399"/>
      <c r="M10" s="402"/>
      <c r="N10" s="29"/>
      <c r="O10" s="217"/>
      <c r="P10" s="399"/>
      <c r="Q10" s="402"/>
      <c r="R10" s="29"/>
      <c r="S10" s="268" t="s">
        <v>206</v>
      </c>
      <c r="T10" s="399">
        <v>1610</v>
      </c>
      <c r="U10" s="402">
        <f>ROUND(V10*T10/100,-1)</f>
        <v>0</v>
      </c>
      <c r="V10" s="26">
        <f>+V$6</f>
        <v>0</v>
      </c>
      <c r="W10" s="324"/>
      <c r="X10" s="399"/>
      <c r="Y10" s="402"/>
      <c r="Z10" s="40"/>
      <c r="AA10" s="119"/>
    </row>
    <row r="11" spans="1:33" ht="27.75" customHeight="1">
      <c r="A11" s="118"/>
      <c r="B11" s="633"/>
      <c r="C11" s="208" t="s">
        <v>166</v>
      </c>
      <c r="D11" s="399">
        <v>1330</v>
      </c>
      <c r="E11" s="402">
        <f t="shared" si="0"/>
        <v>0</v>
      </c>
      <c r="F11" s="25">
        <f t="shared" si="1"/>
        <v>0</v>
      </c>
      <c r="G11" s="224" t="s">
        <v>131</v>
      </c>
      <c r="H11" s="399">
        <v>50</v>
      </c>
      <c r="I11" s="402">
        <f t="shared" si="3"/>
        <v>0</v>
      </c>
      <c r="J11" s="25">
        <f t="shared" si="2"/>
        <v>0</v>
      </c>
      <c r="K11" s="299"/>
      <c r="L11" s="399"/>
      <c r="M11" s="402"/>
      <c r="N11" s="29"/>
      <c r="O11" s="217"/>
      <c r="P11" s="399"/>
      <c r="Q11" s="445"/>
      <c r="R11" s="28"/>
      <c r="S11" s="268" t="s">
        <v>207</v>
      </c>
      <c r="T11" s="399">
        <v>820</v>
      </c>
      <c r="U11" s="402">
        <f>ROUND(V11*T11/100,-1)</f>
        <v>0</v>
      </c>
      <c r="V11" s="26">
        <f>+V$6</f>
        <v>0</v>
      </c>
      <c r="W11" s="324"/>
      <c r="X11" s="399"/>
      <c r="Y11" s="402"/>
      <c r="Z11" s="40"/>
      <c r="AA11" s="119"/>
    </row>
    <row r="12" spans="1:33" ht="27.75" customHeight="1">
      <c r="A12" s="118"/>
      <c r="B12" s="633"/>
      <c r="C12" s="208" t="s">
        <v>365</v>
      </c>
      <c r="D12" s="399">
        <v>1170</v>
      </c>
      <c r="E12" s="402">
        <f t="shared" si="0"/>
        <v>0</v>
      </c>
      <c r="F12" s="25">
        <f t="shared" si="1"/>
        <v>0</v>
      </c>
      <c r="G12" s="224" t="s">
        <v>132</v>
      </c>
      <c r="H12" s="399">
        <v>50</v>
      </c>
      <c r="I12" s="402">
        <f t="shared" si="3"/>
        <v>0</v>
      </c>
      <c r="J12" s="25">
        <f t="shared" si="2"/>
        <v>0</v>
      </c>
      <c r="K12" s="268"/>
      <c r="L12" s="399"/>
      <c r="M12" s="445"/>
      <c r="N12" s="29"/>
      <c r="O12" s="268"/>
      <c r="P12" s="399"/>
      <c r="Q12" s="445"/>
      <c r="R12" s="28"/>
      <c r="S12" s="217"/>
      <c r="T12" s="399"/>
      <c r="U12" s="402"/>
      <c r="V12" s="29"/>
      <c r="W12" s="268"/>
      <c r="X12" s="399"/>
      <c r="Y12" s="402"/>
      <c r="Z12" s="30"/>
      <c r="AA12" s="119"/>
    </row>
    <row r="13" spans="1:33" ht="27.75" customHeight="1">
      <c r="A13" s="118"/>
      <c r="B13" s="633"/>
      <c r="C13" s="210" t="s">
        <v>167</v>
      </c>
      <c r="D13" s="399">
        <v>790</v>
      </c>
      <c r="E13" s="402">
        <f t="shared" si="0"/>
        <v>0</v>
      </c>
      <c r="F13" s="25">
        <f t="shared" si="1"/>
        <v>0</v>
      </c>
      <c r="G13" s="224" t="s">
        <v>133</v>
      </c>
      <c r="H13" s="399">
        <v>100</v>
      </c>
      <c r="I13" s="402">
        <f t="shared" si="3"/>
        <v>0</v>
      </c>
      <c r="J13" s="25">
        <f t="shared" si="2"/>
        <v>0</v>
      </c>
      <c r="K13" s="268"/>
      <c r="L13" s="399"/>
      <c r="M13" s="402"/>
      <c r="N13" s="29"/>
      <c r="O13" s="268"/>
      <c r="P13" s="399"/>
      <c r="Q13" s="445"/>
      <c r="R13" s="28"/>
      <c r="S13" s="217"/>
      <c r="T13" s="399"/>
      <c r="U13" s="445"/>
      <c r="V13" s="28"/>
      <c r="W13" s="268"/>
      <c r="X13" s="399"/>
      <c r="Y13" s="402"/>
      <c r="Z13" s="30"/>
      <c r="AA13" s="119"/>
    </row>
    <row r="14" spans="1:33" ht="27.75" customHeight="1">
      <c r="A14" s="118"/>
      <c r="B14" s="633"/>
      <c r="C14" s="211" t="s">
        <v>289</v>
      </c>
      <c r="D14" s="398">
        <v>1020</v>
      </c>
      <c r="E14" s="402">
        <f t="shared" si="0"/>
        <v>0</v>
      </c>
      <c r="F14" s="25">
        <f t="shared" si="1"/>
        <v>0</v>
      </c>
      <c r="G14" s="224" t="s">
        <v>134</v>
      </c>
      <c r="H14" s="399">
        <v>50</v>
      </c>
      <c r="I14" s="402">
        <f t="shared" si="3"/>
        <v>0</v>
      </c>
      <c r="J14" s="25">
        <f t="shared" si="2"/>
        <v>0</v>
      </c>
      <c r="K14" s="268"/>
      <c r="L14" s="399"/>
      <c r="M14" s="445"/>
      <c r="N14" s="29"/>
      <c r="O14" s="268"/>
      <c r="P14" s="399"/>
      <c r="Q14" s="445"/>
      <c r="R14" s="28"/>
      <c r="S14" s="268"/>
      <c r="T14" s="399"/>
      <c r="U14" s="445"/>
      <c r="V14" s="28"/>
      <c r="W14" s="268"/>
      <c r="X14" s="399"/>
      <c r="Y14" s="402"/>
      <c r="Z14" s="30"/>
      <c r="AA14" s="119"/>
    </row>
    <row r="15" spans="1:33" ht="27.75" customHeight="1">
      <c r="A15" s="118"/>
      <c r="B15" s="633"/>
      <c r="C15" s="210" t="s">
        <v>290</v>
      </c>
      <c r="D15" s="403">
        <v>1410</v>
      </c>
      <c r="E15" s="402">
        <f t="shared" si="0"/>
        <v>0</v>
      </c>
      <c r="F15" s="25">
        <f t="shared" si="1"/>
        <v>0</v>
      </c>
      <c r="G15" s="224" t="s">
        <v>135</v>
      </c>
      <c r="H15" s="399">
        <v>50</v>
      </c>
      <c r="I15" s="402">
        <f t="shared" si="3"/>
        <v>0</v>
      </c>
      <c r="J15" s="25">
        <f t="shared" si="2"/>
        <v>0</v>
      </c>
      <c r="K15" s="268"/>
      <c r="L15" s="399"/>
      <c r="M15" s="445"/>
      <c r="N15" s="28"/>
      <c r="O15" s="268"/>
      <c r="P15" s="399"/>
      <c r="Q15" s="402">
        <f>ROUND(R15*P15/100,-1)</f>
        <v>0</v>
      </c>
      <c r="R15" s="28"/>
      <c r="S15" s="268"/>
      <c r="T15" s="399"/>
      <c r="U15" s="445"/>
      <c r="V15" s="28"/>
      <c r="W15" s="268"/>
      <c r="X15" s="399"/>
      <c r="Y15" s="402"/>
      <c r="Z15" s="30"/>
      <c r="AA15" s="119"/>
    </row>
    <row r="16" spans="1:33" ht="27.75" customHeight="1">
      <c r="A16" s="118"/>
      <c r="B16" s="633"/>
      <c r="C16" s="210" t="s">
        <v>291</v>
      </c>
      <c r="D16" s="403">
        <v>1710</v>
      </c>
      <c r="E16" s="402">
        <f t="shared" si="0"/>
        <v>0</v>
      </c>
      <c r="F16" s="25">
        <f t="shared" si="1"/>
        <v>0</v>
      </c>
      <c r="G16" s="224" t="s">
        <v>136</v>
      </c>
      <c r="H16" s="399">
        <v>50</v>
      </c>
      <c r="I16" s="402">
        <f t="shared" si="3"/>
        <v>0</v>
      </c>
      <c r="J16" s="25">
        <f t="shared" si="2"/>
        <v>0</v>
      </c>
      <c r="K16" s="268"/>
      <c r="L16" s="399"/>
      <c r="M16" s="445"/>
      <c r="N16" s="28"/>
      <c r="O16" s="268"/>
      <c r="P16" s="399"/>
      <c r="Q16" s="445"/>
      <c r="R16" s="28"/>
      <c r="S16" s="268"/>
      <c r="T16" s="399"/>
      <c r="U16" s="445"/>
      <c r="V16" s="28"/>
      <c r="W16" s="268"/>
      <c r="X16" s="399"/>
      <c r="Y16" s="402"/>
      <c r="Z16" s="30"/>
      <c r="AA16" s="119"/>
    </row>
    <row r="17" spans="1:28" ht="27.75" customHeight="1">
      <c r="A17" s="118"/>
      <c r="B17" s="633"/>
      <c r="C17" s="210" t="s">
        <v>179</v>
      </c>
      <c r="D17" s="403">
        <v>2130</v>
      </c>
      <c r="E17" s="402">
        <f t="shared" si="0"/>
        <v>0</v>
      </c>
      <c r="F17" s="25">
        <f t="shared" si="1"/>
        <v>0</v>
      </c>
      <c r="G17" s="224" t="s">
        <v>137</v>
      </c>
      <c r="H17" s="399">
        <v>150</v>
      </c>
      <c r="I17" s="402">
        <f t="shared" si="3"/>
        <v>0</v>
      </c>
      <c r="J17" s="25">
        <f t="shared" si="2"/>
        <v>0</v>
      </c>
      <c r="K17" s="268"/>
      <c r="L17" s="399"/>
      <c r="M17" s="445"/>
      <c r="N17" s="28"/>
      <c r="O17" s="268"/>
      <c r="P17" s="399"/>
      <c r="Q17" s="445"/>
      <c r="R17" s="28"/>
      <c r="S17" s="268"/>
      <c r="T17" s="399"/>
      <c r="U17" s="445"/>
      <c r="V17" s="28"/>
      <c r="W17" s="268"/>
      <c r="X17" s="399"/>
      <c r="Y17" s="402"/>
      <c r="Z17" s="30"/>
      <c r="AA17" s="119"/>
    </row>
    <row r="18" spans="1:28" ht="27.75" customHeight="1">
      <c r="A18" s="118"/>
      <c r="B18" s="633"/>
      <c r="C18" s="210" t="s">
        <v>180</v>
      </c>
      <c r="D18" s="403">
        <v>2090</v>
      </c>
      <c r="E18" s="402">
        <f t="shared" si="0"/>
        <v>0</v>
      </c>
      <c r="F18" s="25">
        <f t="shared" si="1"/>
        <v>0</v>
      </c>
      <c r="G18" s="224" t="s">
        <v>138</v>
      </c>
      <c r="H18" s="399">
        <v>50</v>
      </c>
      <c r="I18" s="402">
        <f t="shared" si="3"/>
        <v>0</v>
      </c>
      <c r="J18" s="25">
        <f t="shared" si="2"/>
        <v>0</v>
      </c>
      <c r="K18" s="268"/>
      <c r="L18" s="399"/>
      <c r="M18" s="445"/>
      <c r="N18" s="28"/>
      <c r="O18" s="268"/>
      <c r="P18" s="399"/>
      <c r="Q18" s="445"/>
      <c r="R18" s="28"/>
      <c r="S18" s="268"/>
      <c r="T18" s="399"/>
      <c r="U18" s="445"/>
      <c r="V18" s="28"/>
      <c r="W18" s="268"/>
      <c r="X18" s="399"/>
      <c r="Y18" s="402"/>
      <c r="Z18" s="30"/>
      <c r="AA18" s="119"/>
    </row>
    <row r="19" spans="1:28" ht="27.75" customHeight="1">
      <c r="A19" s="118"/>
      <c r="B19" s="633"/>
      <c r="C19" s="210" t="s">
        <v>181</v>
      </c>
      <c r="D19" s="398">
        <v>3540</v>
      </c>
      <c r="E19" s="402">
        <f t="shared" si="0"/>
        <v>0</v>
      </c>
      <c r="F19" s="25">
        <f t="shared" si="1"/>
        <v>0</v>
      </c>
      <c r="G19" s="224" t="s">
        <v>139</v>
      </c>
      <c r="H19" s="399">
        <v>500</v>
      </c>
      <c r="I19" s="402">
        <f t="shared" si="3"/>
        <v>0</v>
      </c>
      <c r="J19" s="25">
        <f t="shared" si="2"/>
        <v>0</v>
      </c>
      <c r="K19" s="268"/>
      <c r="L19" s="399"/>
      <c r="M19" s="445"/>
      <c r="N19" s="28"/>
      <c r="O19" s="268"/>
      <c r="P19" s="399"/>
      <c r="Q19" s="445"/>
      <c r="R19" s="28"/>
      <c r="S19" s="268"/>
      <c r="T19" s="399"/>
      <c r="U19" s="445"/>
      <c r="V19" s="28"/>
      <c r="W19" s="268"/>
      <c r="X19" s="399"/>
      <c r="Y19" s="402"/>
      <c r="Z19" s="30"/>
      <c r="AA19" s="119"/>
    </row>
    <row r="20" spans="1:28" ht="27.75" customHeight="1">
      <c r="A20" s="118"/>
      <c r="B20" s="633"/>
      <c r="C20" s="210" t="s">
        <v>182</v>
      </c>
      <c r="D20" s="399">
        <v>2520</v>
      </c>
      <c r="E20" s="402">
        <f t="shared" ref="E20:E54" si="4">ROUND(F20*D20/100,-1)</f>
        <v>0</v>
      </c>
      <c r="F20" s="25">
        <f t="shared" ref="F20:F54" si="5">+F$6</f>
        <v>0</v>
      </c>
      <c r="G20" s="225" t="s">
        <v>315</v>
      </c>
      <c r="H20" s="399">
        <v>150</v>
      </c>
      <c r="I20" s="402">
        <f t="shared" si="3"/>
        <v>0</v>
      </c>
      <c r="J20" s="25">
        <f t="shared" si="2"/>
        <v>0</v>
      </c>
      <c r="K20" s="300"/>
      <c r="L20" s="399"/>
      <c r="M20" s="445"/>
      <c r="N20" s="28"/>
      <c r="O20" s="268"/>
      <c r="P20" s="399"/>
      <c r="Q20" s="445"/>
      <c r="R20" s="28"/>
      <c r="S20" s="268"/>
      <c r="T20" s="399"/>
      <c r="U20" s="445"/>
      <c r="V20" s="28"/>
      <c r="W20" s="268"/>
      <c r="X20" s="399"/>
      <c r="Y20" s="402"/>
      <c r="Z20" s="30"/>
      <c r="AA20" s="119"/>
    </row>
    <row r="21" spans="1:28" ht="27.75" customHeight="1">
      <c r="A21" s="118"/>
      <c r="B21" s="633"/>
      <c r="C21" s="210" t="s">
        <v>183</v>
      </c>
      <c r="D21" s="399">
        <v>1040</v>
      </c>
      <c r="E21" s="402">
        <f t="shared" si="4"/>
        <v>0</v>
      </c>
      <c r="F21" s="25">
        <f t="shared" si="5"/>
        <v>0</v>
      </c>
      <c r="G21" s="225"/>
      <c r="H21" s="399"/>
      <c r="I21" s="445"/>
      <c r="J21" s="31"/>
      <c r="K21" s="300"/>
      <c r="L21" s="399"/>
      <c r="M21" s="445"/>
      <c r="N21" s="28"/>
      <c r="O21" s="268"/>
      <c r="P21" s="399"/>
      <c r="Q21" s="445"/>
      <c r="R21" s="28"/>
      <c r="S21" s="268"/>
      <c r="T21" s="399"/>
      <c r="U21" s="445"/>
      <c r="V21" s="28"/>
      <c r="W21" s="268"/>
      <c r="X21" s="399"/>
      <c r="Y21" s="402"/>
      <c r="Z21" s="30"/>
      <c r="AA21" s="119"/>
    </row>
    <row r="22" spans="1:28" ht="27.75" customHeight="1">
      <c r="A22" s="118"/>
      <c r="B22" s="633"/>
      <c r="C22" s="209" t="s">
        <v>288</v>
      </c>
      <c r="D22" s="404">
        <v>740</v>
      </c>
      <c r="E22" s="402">
        <f t="shared" si="4"/>
        <v>0</v>
      </c>
      <c r="F22" s="25">
        <f t="shared" si="5"/>
        <v>0</v>
      </c>
      <c r="G22" s="226"/>
      <c r="H22" s="412"/>
      <c r="I22" s="446"/>
      <c r="J22" s="31"/>
      <c r="K22" s="301"/>
      <c r="L22" s="412"/>
      <c r="M22" s="446"/>
      <c r="N22" s="32"/>
      <c r="O22" s="321"/>
      <c r="P22" s="412"/>
      <c r="Q22" s="446"/>
      <c r="R22" s="32"/>
      <c r="S22" s="321"/>
      <c r="T22" s="412"/>
      <c r="U22" s="446"/>
      <c r="V22" s="32"/>
      <c r="W22" s="301"/>
      <c r="X22" s="412"/>
      <c r="Y22" s="405"/>
      <c r="Z22" s="30"/>
      <c r="AA22" s="119"/>
    </row>
    <row r="23" spans="1:28" ht="27.75" customHeight="1" thickBot="1">
      <c r="A23" s="118"/>
      <c r="B23" s="633"/>
      <c r="C23" s="213" t="s">
        <v>184</v>
      </c>
      <c r="D23" s="404">
        <v>170</v>
      </c>
      <c r="E23" s="405">
        <f t="shared" si="4"/>
        <v>0</v>
      </c>
      <c r="F23" s="34">
        <f t="shared" si="5"/>
        <v>0</v>
      </c>
      <c r="G23" s="226"/>
      <c r="H23" s="412"/>
      <c r="I23" s="446"/>
      <c r="J23" s="131"/>
      <c r="K23" s="301"/>
      <c r="L23" s="412"/>
      <c r="M23" s="446"/>
      <c r="N23" s="32"/>
      <c r="O23" s="301"/>
      <c r="P23" s="412"/>
      <c r="Q23" s="446"/>
      <c r="R23" s="32"/>
      <c r="S23" s="301"/>
      <c r="T23" s="412"/>
      <c r="U23" s="446"/>
      <c r="V23" s="32"/>
      <c r="W23" s="321"/>
      <c r="X23" s="412"/>
      <c r="Y23" s="405"/>
      <c r="Z23" s="73"/>
      <c r="AA23" s="119"/>
      <c r="AB23" s="54"/>
    </row>
    <row r="24" spans="1:28" ht="27.75" customHeight="1">
      <c r="A24" s="118"/>
      <c r="B24" s="624" t="s">
        <v>12</v>
      </c>
      <c r="C24" s="214" t="s">
        <v>185</v>
      </c>
      <c r="D24" s="406">
        <v>770</v>
      </c>
      <c r="E24" s="407">
        <f t="shared" si="4"/>
        <v>0</v>
      </c>
      <c r="F24" s="22">
        <f t="shared" si="5"/>
        <v>0</v>
      </c>
      <c r="G24" s="331" t="s">
        <v>319</v>
      </c>
      <c r="H24" s="400"/>
      <c r="I24" s="407"/>
      <c r="J24" s="22">
        <f t="shared" si="2"/>
        <v>0</v>
      </c>
      <c r="K24" s="302"/>
      <c r="L24" s="400"/>
      <c r="M24" s="482"/>
      <c r="N24" s="53"/>
      <c r="O24" s="320"/>
      <c r="P24" s="400"/>
      <c r="Q24" s="482"/>
      <c r="R24" s="53"/>
      <c r="S24" s="320"/>
      <c r="T24" s="400"/>
      <c r="U24" s="482"/>
      <c r="V24" s="53"/>
      <c r="W24" s="320"/>
      <c r="X24" s="400"/>
      <c r="Y24" s="407"/>
      <c r="Z24" s="75"/>
      <c r="AA24" s="119"/>
    </row>
    <row r="25" spans="1:28" ht="27.75" customHeight="1">
      <c r="A25" s="118"/>
      <c r="B25" s="625"/>
      <c r="C25" s="209" t="s">
        <v>186</v>
      </c>
      <c r="D25" s="398">
        <v>2640</v>
      </c>
      <c r="E25" s="402">
        <f t="shared" si="4"/>
        <v>0</v>
      </c>
      <c r="F25" s="25">
        <f t="shared" si="5"/>
        <v>0</v>
      </c>
      <c r="G25" s="225" t="s">
        <v>316</v>
      </c>
      <c r="H25" s="399">
        <v>100</v>
      </c>
      <c r="I25" s="441">
        <f t="shared" ref="I25" si="6">IF(+J25&gt;0,+H25,0)</f>
        <v>0</v>
      </c>
      <c r="J25" s="25">
        <f t="shared" si="2"/>
        <v>0</v>
      </c>
      <c r="K25" s="300"/>
      <c r="L25" s="399"/>
      <c r="M25" s="447"/>
      <c r="N25" s="33"/>
      <c r="O25" s="268"/>
      <c r="P25" s="399"/>
      <c r="Q25" s="447"/>
      <c r="R25" s="33"/>
      <c r="S25" s="268"/>
      <c r="T25" s="399"/>
      <c r="U25" s="447"/>
      <c r="V25" s="33"/>
      <c r="W25" s="268"/>
      <c r="X25" s="399"/>
      <c r="Y25" s="402"/>
      <c r="Z25" s="30"/>
    </row>
    <row r="26" spans="1:28" ht="27.75" customHeight="1">
      <c r="A26" s="118"/>
      <c r="B26" s="625"/>
      <c r="C26" s="210" t="s">
        <v>366</v>
      </c>
      <c r="D26" s="399">
        <v>1120</v>
      </c>
      <c r="E26" s="402">
        <f t="shared" si="4"/>
        <v>0</v>
      </c>
      <c r="F26" s="25">
        <f t="shared" si="5"/>
        <v>0</v>
      </c>
      <c r="G26" s="224"/>
      <c r="H26" s="399"/>
      <c r="I26" s="447"/>
      <c r="J26" s="31"/>
      <c r="K26" s="268"/>
      <c r="L26" s="399"/>
      <c r="M26" s="447"/>
      <c r="N26" s="33"/>
      <c r="O26" s="268"/>
      <c r="P26" s="399"/>
      <c r="Q26" s="447"/>
      <c r="R26" s="33"/>
      <c r="S26" s="268"/>
      <c r="T26" s="399"/>
      <c r="U26" s="447"/>
      <c r="V26" s="33"/>
      <c r="W26" s="268"/>
      <c r="X26" s="399"/>
      <c r="Y26" s="402"/>
      <c r="Z26" s="30"/>
    </row>
    <row r="27" spans="1:28" ht="27.75" customHeight="1">
      <c r="A27" s="118"/>
      <c r="B27" s="625"/>
      <c r="C27" s="684" t="s">
        <v>367</v>
      </c>
      <c r="D27" s="399"/>
      <c r="E27" s="402">
        <f t="shared" si="4"/>
        <v>0</v>
      </c>
      <c r="F27" s="25">
        <f t="shared" si="5"/>
        <v>0</v>
      </c>
      <c r="G27" s="225"/>
      <c r="H27" s="399"/>
      <c r="I27" s="447"/>
      <c r="J27" s="31"/>
      <c r="K27" s="300"/>
      <c r="L27" s="399"/>
      <c r="M27" s="447"/>
      <c r="N27" s="33"/>
      <c r="O27" s="268"/>
      <c r="P27" s="399"/>
      <c r="Q27" s="447"/>
      <c r="R27" s="33"/>
      <c r="S27" s="268"/>
      <c r="T27" s="399"/>
      <c r="U27" s="447"/>
      <c r="V27" s="33"/>
      <c r="W27" s="268"/>
      <c r="X27" s="399"/>
      <c r="Y27" s="402"/>
      <c r="Z27" s="30"/>
    </row>
    <row r="28" spans="1:28" ht="27.75" customHeight="1">
      <c r="A28" s="118"/>
      <c r="B28" s="625"/>
      <c r="C28" s="684" t="s">
        <v>368</v>
      </c>
      <c r="D28" s="399"/>
      <c r="E28" s="402">
        <f t="shared" si="4"/>
        <v>0</v>
      </c>
      <c r="F28" s="25">
        <f t="shared" si="5"/>
        <v>0</v>
      </c>
      <c r="G28" s="225"/>
      <c r="H28" s="399"/>
      <c r="I28" s="447"/>
      <c r="J28" s="31"/>
      <c r="K28" s="300"/>
      <c r="L28" s="399"/>
      <c r="M28" s="447"/>
      <c r="N28" s="33"/>
      <c r="O28" s="268"/>
      <c r="P28" s="399"/>
      <c r="Q28" s="447"/>
      <c r="R28" s="33"/>
      <c r="S28" s="268"/>
      <c r="T28" s="399"/>
      <c r="U28" s="447"/>
      <c r="V28" s="33"/>
      <c r="W28" s="268"/>
      <c r="X28" s="399"/>
      <c r="Y28" s="402"/>
      <c r="Z28" s="30"/>
      <c r="AB28" s="54"/>
    </row>
    <row r="29" spans="1:28" ht="27.75" customHeight="1">
      <c r="A29" s="118"/>
      <c r="B29" s="625"/>
      <c r="C29" s="209" t="s">
        <v>187</v>
      </c>
      <c r="D29" s="399">
        <v>40</v>
      </c>
      <c r="E29" s="402">
        <f t="shared" si="4"/>
        <v>0</v>
      </c>
      <c r="F29" s="25">
        <f t="shared" si="5"/>
        <v>0</v>
      </c>
      <c r="G29" s="225" t="s">
        <v>168</v>
      </c>
      <c r="H29" s="399">
        <v>50</v>
      </c>
      <c r="I29" s="441">
        <f>IF(+J29&gt;0,+H29,0)</f>
        <v>0</v>
      </c>
      <c r="J29" s="25">
        <f t="shared" si="2"/>
        <v>0</v>
      </c>
      <c r="K29" s="300"/>
      <c r="L29" s="399"/>
      <c r="M29" s="447"/>
      <c r="N29" s="33"/>
      <c r="O29" s="268"/>
      <c r="P29" s="399"/>
      <c r="Q29" s="447"/>
      <c r="R29" s="33"/>
      <c r="S29" s="268"/>
      <c r="T29" s="399"/>
      <c r="U29" s="447"/>
      <c r="V29" s="33"/>
      <c r="W29" s="301"/>
      <c r="X29" s="412"/>
      <c r="Y29" s="405"/>
      <c r="Z29" s="30"/>
    </row>
    <row r="30" spans="1:28" ht="27.75" customHeight="1" thickBot="1">
      <c r="A30" s="118"/>
      <c r="B30" s="630"/>
      <c r="C30" s="215" t="s">
        <v>188</v>
      </c>
      <c r="D30" s="408">
        <v>110</v>
      </c>
      <c r="E30" s="409">
        <f t="shared" si="4"/>
        <v>0</v>
      </c>
      <c r="F30" s="65">
        <f t="shared" si="5"/>
        <v>0</v>
      </c>
      <c r="G30" s="228"/>
      <c r="H30" s="408"/>
      <c r="I30" s="448"/>
      <c r="J30" s="622"/>
      <c r="K30" s="303"/>
      <c r="L30" s="408"/>
      <c r="M30" s="448"/>
      <c r="N30" s="60"/>
      <c r="O30" s="322"/>
      <c r="P30" s="408"/>
      <c r="Q30" s="448"/>
      <c r="R30" s="60"/>
      <c r="S30" s="322"/>
      <c r="T30" s="408"/>
      <c r="U30" s="448"/>
      <c r="V30" s="60"/>
      <c r="W30" s="322"/>
      <c r="X30" s="408"/>
      <c r="Y30" s="409"/>
      <c r="Z30" s="35"/>
    </row>
    <row r="31" spans="1:28" ht="27.75" customHeight="1">
      <c r="A31" s="118"/>
      <c r="B31" s="624" t="s">
        <v>13</v>
      </c>
      <c r="C31" s="216" t="s">
        <v>369</v>
      </c>
      <c r="D31" s="410">
        <v>960</v>
      </c>
      <c r="E31" s="411">
        <f t="shared" si="4"/>
        <v>0</v>
      </c>
      <c r="F31" s="76">
        <f t="shared" si="5"/>
        <v>0</v>
      </c>
      <c r="G31" s="229" t="s">
        <v>140</v>
      </c>
      <c r="H31" s="449">
        <v>50</v>
      </c>
      <c r="I31" s="441">
        <f t="shared" ref="I31:I34" si="7">IF(+J31&gt;0,+H31,0)</f>
        <v>0</v>
      </c>
      <c r="J31" s="76">
        <f t="shared" si="2"/>
        <v>0</v>
      </c>
      <c r="K31" s="304"/>
      <c r="L31" s="449"/>
      <c r="M31" s="441"/>
      <c r="N31" s="120"/>
      <c r="O31" s="387"/>
      <c r="P31" s="419"/>
      <c r="Q31" s="420"/>
      <c r="R31" s="57">
        <f t="shared" ref="R31:R34" si="8">+R$6</f>
        <v>0</v>
      </c>
      <c r="S31" s="343" t="s">
        <v>104</v>
      </c>
      <c r="T31" s="419">
        <v>550</v>
      </c>
      <c r="U31" s="503">
        <f t="shared" ref="U31:U54" si="9">ROUND(V31*T31/100,-1)</f>
        <v>0</v>
      </c>
      <c r="V31" s="57">
        <f t="shared" ref="V31:V38" si="10">+V$6</f>
        <v>0</v>
      </c>
      <c r="W31" s="359"/>
      <c r="X31" s="511"/>
      <c r="Y31" s="420"/>
      <c r="Z31" s="121"/>
      <c r="AA31" s="119"/>
    </row>
    <row r="32" spans="1:28" ht="27.75" customHeight="1">
      <c r="A32" s="118"/>
      <c r="B32" s="625"/>
      <c r="C32" s="217" t="s">
        <v>189</v>
      </c>
      <c r="D32" s="412">
        <v>1330</v>
      </c>
      <c r="E32" s="402">
        <f t="shared" si="4"/>
        <v>0</v>
      </c>
      <c r="F32" s="25">
        <f t="shared" si="5"/>
        <v>0</v>
      </c>
      <c r="G32" s="230" t="s">
        <v>141</v>
      </c>
      <c r="H32" s="450">
        <v>150</v>
      </c>
      <c r="I32" s="402">
        <f t="shared" si="7"/>
        <v>0</v>
      </c>
      <c r="J32" s="25">
        <f t="shared" si="2"/>
        <v>0</v>
      </c>
      <c r="K32" s="305"/>
      <c r="L32" s="450"/>
      <c r="M32" s="402"/>
      <c r="N32" s="29"/>
      <c r="O32" s="256"/>
      <c r="P32" s="398"/>
      <c r="Q32" s="413"/>
      <c r="R32" s="26">
        <f t="shared" si="8"/>
        <v>0</v>
      </c>
      <c r="S32" s="310" t="s">
        <v>105</v>
      </c>
      <c r="T32" s="398">
        <v>690</v>
      </c>
      <c r="U32" s="413">
        <f t="shared" si="9"/>
        <v>0</v>
      </c>
      <c r="V32" s="26">
        <f t="shared" si="10"/>
        <v>0</v>
      </c>
      <c r="W32" s="298"/>
      <c r="X32" s="399"/>
      <c r="Y32" s="413"/>
      <c r="Z32" s="40"/>
      <c r="AA32" s="119"/>
    </row>
    <row r="33" spans="1:27" ht="27.75" customHeight="1">
      <c r="A33" s="118"/>
      <c r="B33" s="625"/>
      <c r="C33" s="207" t="s">
        <v>190</v>
      </c>
      <c r="D33" s="404">
        <v>650</v>
      </c>
      <c r="E33" s="413">
        <f t="shared" si="4"/>
        <v>0</v>
      </c>
      <c r="F33" s="25">
        <f t="shared" si="5"/>
        <v>0</v>
      </c>
      <c r="G33" s="298" t="s">
        <v>317</v>
      </c>
      <c r="H33" s="430"/>
      <c r="I33" s="413">
        <f t="shared" si="7"/>
        <v>0</v>
      </c>
      <c r="J33" s="25">
        <f t="shared" si="2"/>
        <v>0</v>
      </c>
      <c r="K33" s="298"/>
      <c r="L33" s="430"/>
      <c r="M33" s="413"/>
      <c r="N33" s="29"/>
      <c r="O33" s="281" t="s">
        <v>345</v>
      </c>
      <c r="P33" s="398"/>
      <c r="Q33" s="413"/>
      <c r="R33" s="26">
        <f t="shared" si="8"/>
        <v>0</v>
      </c>
      <c r="S33" s="310" t="s">
        <v>208</v>
      </c>
      <c r="T33" s="398">
        <v>360</v>
      </c>
      <c r="U33" s="413">
        <f t="shared" si="9"/>
        <v>0</v>
      </c>
      <c r="V33" s="26">
        <f t="shared" si="10"/>
        <v>0</v>
      </c>
      <c r="W33" s="305"/>
      <c r="X33" s="399"/>
      <c r="Y33" s="413"/>
      <c r="Z33" s="40"/>
      <c r="AA33" s="119"/>
    </row>
    <row r="34" spans="1:27" ht="27.75" customHeight="1">
      <c r="A34" s="118"/>
      <c r="B34" s="625"/>
      <c r="C34" s="210" t="s">
        <v>326</v>
      </c>
      <c r="D34" s="414">
        <v>1280</v>
      </c>
      <c r="E34" s="413">
        <f t="shared" si="4"/>
        <v>0</v>
      </c>
      <c r="F34" s="25">
        <f t="shared" si="5"/>
        <v>0</v>
      </c>
      <c r="G34" s="231" t="s">
        <v>142</v>
      </c>
      <c r="H34" s="451">
        <v>50</v>
      </c>
      <c r="I34" s="413">
        <f t="shared" si="7"/>
        <v>0</v>
      </c>
      <c r="J34" s="25">
        <f t="shared" si="2"/>
        <v>0</v>
      </c>
      <c r="K34" s="306"/>
      <c r="L34" s="451"/>
      <c r="M34" s="413"/>
      <c r="N34" s="29"/>
      <c r="O34" s="388"/>
      <c r="P34" s="437"/>
      <c r="Q34" s="413"/>
      <c r="R34" s="26">
        <f t="shared" si="8"/>
        <v>0</v>
      </c>
      <c r="S34" s="323" t="s">
        <v>106</v>
      </c>
      <c r="T34" s="398">
        <v>380</v>
      </c>
      <c r="U34" s="413">
        <f t="shared" si="9"/>
        <v>0</v>
      </c>
      <c r="V34" s="26">
        <f t="shared" si="10"/>
        <v>0</v>
      </c>
      <c r="W34" s="242"/>
      <c r="X34" s="512"/>
      <c r="Y34" s="413"/>
      <c r="Z34" s="40"/>
      <c r="AA34" s="119"/>
    </row>
    <row r="35" spans="1:27" ht="27.75" customHeight="1">
      <c r="A35" s="118"/>
      <c r="B35" s="625"/>
      <c r="C35" s="210" t="s">
        <v>191</v>
      </c>
      <c r="D35" s="414">
        <v>1010</v>
      </c>
      <c r="E35" s="413">
        <f t="shared" si="4"/>
        <v>0</v>
      </c>
      <c r="F35" s="25">
        <f t="shared" si="5"/>
        <v>0</v>
      </c>
      <c r="G35" s="231"/>
      <c r="H35" s="451"/>
      <c r="I35" s="413"/>
      <c r="J35" s="31"/>
      <c r="K35" s="307"/>
      <c r="L35" s="451"/>
      <c r="M35" s="413"/>
      <c r="N35" s="29"/>
      <c r="O35" s="207"/>
      <c r="P35" s="398"/>
      <c r="Q35" s="413">
        <f t="shared" ref="Q35:Q36" si="11">ROUND(R35*P35/100,-1)</f>
        <v>0</v>
      </c>
      <c r="R35" s="29"/>
      <c r="S35" s="310" t="s">
        <v>209</v>
      </c>
      <c r="T35" s="398">
        <v>380</v>
      </c>
      <c r="U35" s="413">
        <f t="shared" si="9"/>
        <v>0</v>
      </c>
      <c r="V35" s="26">
        <f t="shared" si="10"/>
        <v>0</v>
      </c>
      <c r="W35" s="298"/>
      <c r="X35" s="399"/>
      <c r="Y35" s="413"/>
      <c r="Z35" s="40"/>
      <c r="AA35" s="119"/>
    </row>
    <row r="36" spans="1:27" ht="27.75" customHeight="1">
      <c r="A36" s="118"/>
      <c r="B36" s="625"/>
      <c r="C36" s="207" t="s">
        <v>192</v>
      </c>
      <c r="D36" s="404">
        <v>3940</v>
      </c>
      <c r="E36" s="413">
        <f t="shared" si="4"/>
        <v>0</v>
      </c>
      <c r="F36" s="25">
        <f t="shared" si="5"/>
        <v>0</v>
      </c>
      <c r="G36" s="223" t="s">
        <v>143</v>
      </c>
      <c r="H36" s="430">
        <v>50</v>
      </c>
      <c r="I36" s="413">
        <f t="shared" ref="I36:I38" si="12">IF(+J36&gt;0,+H36,0)</f>
        <v>0</v>
      </c>
      <c r="J36" s="25">
        <f t="shared" si="2"/>
        <v>0</v>
      </c>
      <c r="K36" s="298"/>
      <c r="L36" s="430"/>
      <c r="M36" s="413"/>
      <c r="N36" s="29"/>
      <c r="O36" s="310"/>
      <c r="P36" s="398"/>
      <c r="Q36" s="413">
        <f t="shared" si="11"/>
        <v>0</v>
      </c>
      <c r="R36" s="29"/>
      <c r="S36" s="310" t="s">
        <v>210</v>
      </c>
      <c r="T36" s="398">
        <v>450</v>
      </c>
      <c r="U36" s="413">
        <f t="shared" si="9"/>
        <v>0</v>
      </c>
      <c r="V36" s="26">
        <f t="shared" si="10"/>
        <v>0</v>
      </c>
      <c r="W36" s="242"/>
      <c r="X36" s="512"/>
      <c r="Y36" s="413"/>
      <c r="Z36" s="40"/>
      <c r="AA36" s="119"/>
    </row>
    <row r="37" spans="1:27" ht="27.75" customHeight="1">
      <c r="A37" s="118"/>
      <c r="B37" s="625"/>
      <c r="C37" s="207" t="s">
        <v>370</v>
      </c>
      <c r="D37" s="404">
        <v>3040</v>
      </c>
      <c r="E37" s="413">
        <f t="shared" si="4"/>
        <v>0</v>
      </c>
      <c r="F37" s="25">
        <f t="shared" si="5"/>
        <v>0</v>
      </c>
      <c r="G37" s="232" t="s">
        <v>331</v>
      </c>
      <c r="H37" s="426">
        <v>400</v>
      </c>
      <c r="I37" s="413">
        <f t="shared" si="12"/>
        <v>0</v>
      </c>
      <c r="J37" s="25">
        <f t="shared" si="2"/>
        <v>0</v>
      </c>
      <c r="K37" s="242"/>
      <c r="L37" s="426"/>
      <c r="M37" s="413"/>
      <c r="N37" s="29"/>
      <c r="O37" s="242"/>
      <c r="P37" s="403"/>
      <c r="Q37" s="413"/>
      <c r="R37" s="29"/>
      <c r="S37" s="310" t="s">
        <v>211</v>
      </c>
      <c r="T37" s="398">
        <v>1500</v>
      </c>
      <c r="U37" s="413">
        <f t="shared" si="9"/>
        <v>0</v>
      </c>
      <c r="V37" s="26">
        <f t="shared" si="10"/>
        <v>0</v>
      </c>
      <c r="W37" s="298"/>
      <c r="X37" s="399"/>
      <c r="Y37" s="413"/>
      <c r="Z37" s="40"/>
      <c r="AA37" s="119"/>
    </row>
    <row r="38" spans="1:27" ht="27.75" customHeight="1">
      <c r="A38" s="118"/>
      <c r="B38" s="625"/>
      <c r="C38" s="207" t="s">
        <v>193</v>
      </c>
      <c r="D38" s="404">
        <v>1880</v>
      </c>
      <c r="E38" s="413">
        <f t="shared" si="4"/>
        <v>0</v>
      </c>
      <c r="F38" s="25">
        <f t="shared" si="5"/>
        <v>0</v>
      </c>
      <c r="G38" s="233" t="s">
        <v>299</v>
      </c>
      <c r="H38" s="452">
        <v>200</v>
      </c>
      <c r="I38" s="413">
        <f t="shared" si="12"/>
        <v>0</v>
      </c>
      <c r="J38" s="25">
        <f t="shared" si="2"/>
        <v>0</v>
      </c>
      <c r="K38" s="308"/>
      <c r="L38" s="452"/>
      <c r="M38" s="413"/>
      <c r="N38" s="29"/>
      <c r="O38" s="242"/>
      <c r="P38" s="403"/>
      <c r="Q38" s="413"/>
      <c r="R38" s="29"/>
      <c r="S38" s="310" t="s">
        <v>212</v>
      </c>
      <c r="T38" s="398">
        <v>430</v>
      </c>
      <c r="U38" s="413">
        <f t="shared" si="9"/>
        <v>0</v>
      </c>
      <c r="V38" s="26">
        <f t="shared" si="10"/>
        <v>0</v>
      </c>
      <c r="W38" s="242"/>
      <c r="X38" s="403"/>
      <c r="Y38" s="413"/>
      <c r="Z38" s="40"/>
      <c r="AA38" s="119"/>
    </row>
    <row r="39" spans="1:27" ht="27.75" customHeight="1">
      <c r="A39" s="118"/>
      <c r="B39" s="625"/>
      <c r="C39" s="207" t="s">
        <v>194</v>
      </c>
      <c r="D39" s="404">
        <v>1030</v>
      </c>
      <c r="E39" s="413">
        <f t="shared" si="4"/>
        <v>0</v>
      </c>
      <c r="F39" s="25">
        <f t="shared" si="5"/>
        <v>0</v>
      </c>
      <c r="G39" s="231" t="s">
        <v>144</v>
      </c>
      <c r="H39" s="453">
        <v>50</v>
      </c>
      <c r="I39" s="413">
        <f>IF(+J39&gt;0,+H39,0)</f>
        <v>0</v>
      </c>
      <c r="J39" s="25">
        <f t="shared" si="2"/>
        <v>0</v>
      </c>
      <c r="K39" s="309"/>
      <c r="L39" s="453"/>
      <c r="M39" s="413"/>
      <c r="N39" s="29"/>
      <c r="O39" s="242"/>
      <c r="P39" s="403"/>
      <c r="Q39" s="413"/>
      <c r="R39" s="29"/>
      <c r="S39" s="310"/>
      <c r="T39" s="398"/>
      <c r="U39" s="413">
        <f t="shared" si="9"/>
        <v>0</v>
      </c>
      <c r="V39" s="41"/>
      <c r="W39" s="310"/>
      <c r="X39" s="399"/>
      <c r="Y39" s="413"/>
      <c r="Z39" s="30"/>
      <c r="AA39" s="119"/>
    </row>
    <row r="40" spans="1:27" ht="27.75" customHeight="1">
      <c r="A40" s="118"/>
      <c r="B40" s="625"/>
      <c r="C40" s="207" t="s">
        <v>371</v>
      </c>
      <c r="D40" s="404">
        <v>1870</v>
      </c>
      <c r="E40" s="413">
        <f t="shared" si="4"/>
        <v>0</v>
      </c>
      <c r="F40" s="25">
        <f t="shared" si="5"/>
        <v>0</v>
      </c>
      <c r="G40" s="223" t="s">
        <v>145</v>
      </c>
      <c r="H40" s="398">
        <v>50</v>
      </c>
      <c r="I40" s="413">
        <f t="shared" ref="I40:I47" si="13">IF(+J40&gt;0,+H40,0)</f>
        <v>0</v>
      </c>
      <c r="J40" s="25">
        <f t="shared" si="2"/>
        <v>0</v>
      </c>
      <c r="K40" s="310"/>
      <c r="L40" s="398"/>
      <c r="M40" s="413"/>
      <c r="N40" s="41"/>
      <c r="O40" s="242"/>
      <c r="P40" s="403"/>
      <c r="Q40" s="413"/>
      <c r="R40" s="29"/>
      <c r="S40" s="310"/>
      <c r="T40" s="398"/>
      <c r="U40" s="413">
        <f t="shared" si="9"/>
        <v>0</v>
      </c>
      <c r="V40" s="41"/>
      <c r="W40" s="310"/>
      <c r="X40" s="399"/>
      <c r="Y40" s="413"/>
      <c r="Z40" s="30"/>
      <c r="AA40" s="119"/>
    </row>
    <row r="41" spans="1:27" ht="27.75" customHeight="1">
      <c r="A41" s="118"/>
      <c r="B41" s="625"/>
      <c r="C41" s="207" t="s">
        <v>372</v>
      </c>
      <c r="D41" s="404">
        <v>4950</v>
      </c>
      <c r="E41" s="413">
        <f t="shared" si="4"/>
        <v>0</v>
      </c>
      <c r="F41" s="25">
        <f t="shared" si="5"/>
        <v>0</v>
      </c>
      <c r="G41" s="223" t="s">
        <v>146</v>
      </c>
      <c r="H41" s="398">
        <v>500</v>
      </c>
      <c r="I41" s="413">
        <f t="shared" si="13"/>
        <v>0</v>
      </c>
      <c r="J41" s="25">
        <f t="shared" si="2"/>
        <v>0</v>
      </c>
      <c r="K41" s="310"/>
      <c r="L41" s="398"/>
      <c r="M41" s="413"/>
      <c r="N41" s="41"/>
      <c r="O41" s="325"/>
      <c r="P41" s="437"/>
      <c r="Q41" s="413"/>
      <c r="R41" s="29"/>
      <c r="S41" s="310"/>
      <c r="T41" s="398"/>
      <c r="U41" s="413">
        <f t="shared" si="9"/>
        <v>0</v>
      </c>
      <c r="V41" s="41"/>
      <c r="W41" s="310"/>
      <c r="X41" s="399"/>
      <c r="Y41" s="413"/>
      <c r="Z41" s="30"/>
      <c r="AA41" s="119"/>
    </row>
    <row r="42" spans="1:27" ht="27.75" customHeight="1">
      <c r="A42" s="118"/>
      <c r="B42" s="625"/>
      <c r="C42" s="207" t="s">
        <v>195</v>
      </c>
      <c r="D42" s="398">
        <v>3410</v>
      </c>
      <c r="E42" s="413">
        <f t="shared" si="4"/>
        <v>0</v>
      </c>
      <c r="F42" s="25">
        <f t="shared" si="5"/>
        <v>0</v>
      </c>
      <c r="G42" s="223" t="s">
        <v>147</v>
      </c>
      <c r="H42" s="398">
        <v>300</v>
      </c>
      <c r="I42" s="413">
        <f t="shared" si="13"/>
        <v>0</v>
      </c>
      <c r="J42" s="25">
        <f t="shared" si="2"/>
        <v>0</v>
      </c>
      <c r="K42" s="310"/>
      <c r="L42" s="398"/>
      <c r="M42" s="413"/>
      <c r="N42" s="41"/>
      <c r="O42" s="310"/>
      <c r="P42" s="398"/>
      <c r="Q42" s="413">
        <f>ROUND(R42*P42/100,-1)</f>
        <v>0</v>
      </c>
      <c r="R42" s="29"/>
      <c r="S42" s="310"/>
      <c r="T42" s="398"/>
      <c r="U42" s="413">
        <f t="shared" si="9"/>
        <v>0</v>
      </c>
      <c r="V42" s="41"/>
      <c r="W42" s="310"/>
      <c r="X42" s="399"/>
      <c r="Y42" s="413"/>
      <c r="Z42" s="30"/>
    </row>
    <row r="43" spans="1:27" ht="27.75" customHeight="1">
      <c r="A43" s="118"/>
      <c r="B43" s="625"/>
      <c r="C43" s="207" t="s">
        <v>196</v>
      </c>
      <c r="D43" s="404">
        <v>1640</v>
      </c>
      <c r="E43" s="413">
        <f t="shared" si="4"/>
        <v>0</v>
      </c>
      <c r="F43" s="25">
        <f t="shared" si="5"/>
        <v>0</v>
      </c>
      <c r="G43" s="223" t="s">
        <v>148</v>
      </c>
      <c r="H43" s="398">
        <v>100</v>
      </c>
      <c r="I43" s="413">
        <f t="shared" si="13"/>
        <v>0</v>
      </c>
      <c r="J43" s="25">
        <f t="shared" si="2"/>
        <v>0</v>
      </c>
      <c r="K43" s="310"/>
      <c r="L43" s="398"/>
      <c r="M43" s="413"/>
      <c r="N43" s="41"/>
      <c r="O43" s="310"/>
      <c r="P43" s="398"/>
      <c r="Q43" s="413">
        <f>ROUND(R43*P43/100,-1)</f>
        <v>0</v>
      </c>
      <c r="R43" s="29"/>
      <c r="S43" s="310"/>
      <c r="T43" s="398"/>
      <c r="U43" s="413">
        <f t="shared" si="9"/>
        <v>0</v>
      </c>
      <c r="V43" s="41"/>
      <c r="W43" s="310"/>
      <c r="X43" s="399"/>
      <c r="Y43" s="413"/>
      <c r="Z43" s="30"/>
    </row>
    <row r="44" spans="1:27" ht="27.75" customHeight="1">
      <c r="A44" s="118"/>
      <c r="B44" s="625"/>
      <c r="C44" s="207" t="s">
        <v>373</v>
      </c>
      <c r="D44" s="404">
        <v>3310</v>
      </c>
      <c r="E44" s="413">
        <f t="shared" si="4"/>
        <v>0</v>
      </c>
      <c r="F44" s="25">
        <f t="shared" si="5"/>
        <v>0</v>
      </c>
      <c r="G44" s="223" t="s">
        <v>346</v>
      </c>
      <c r="H44" s="454">
        <v>100</v>
      </c>
      <c r="I44" s="413">
        <f t="shared" si="13"/>
        <v>0</v>
      </c>
      <c r="J44" s="25">
        <f t="shared" si="2"/>
        <v>0</v>
      </c>
      <c r="K44" s="310"/>
      <c r="L44" s="454"/>
      <c r="M44" s="413"/>
      <c r="N44" s="41"/>
      <c r="O44" s="242"/>
      <c r="P44" s="403"/>
      <c r="Q44" s="413"/>
      <c r="R44" s="29"/>
      <c r="S44" s="310"/>
      <c r="T44" s="398"/>
      <c r="U44" s="413">
        <f t="shared" si="9"/>
        <v>0</v>
      </c>
      <c r="V44" s="41"/>
      <c r="W44" s="310"/>
      <c r="X44" s="399"/>
      <c r="Y44" s="413"/>
      <c r="Z44" s="30"/>
    </row>
    <row r="45" spans="1:27" ht="27.75" customHeight="1">
      <c r="A45" s="118"/>
      <c r="B45" s="625"/>
      <c r="C45" s="208" t="s">
        <v>320</v>
      </c>
      <c r="D45" s="398">
        <v>630</v>
      </c>
      <c r="E45" s="413">
        <f t="shared" si="4"/>
        <v>0</v>
      </c>
      <c r="F45" s="25">
        <f t="shared" si="5"/>
        <v>0</v>
      </c>
      <c r="G45" s="223" t="s">
        <v>149</v>
      </c>
      <c r="H45" s="454">
        <v>50</v>
      </c>
      <c r="I45" s="413">
        <f t="shared" si="13"/>
        <v>0</v>
      </c>
      <c r="J45" s="25">
        <f t="shared" si="2"/>
        <v>0</v>
      </c>
      <c r="K45" s="310"/>
      <c r="L45" s="454"/>
      <c r="M45" s="413"/>
      <c r="N45" s="41"/>
      <c r="O45" s="310"/>
      <c r="P45" s="454"/>
      <c r="Q45" s="486"/>
      <c r="R45" s="41"/>
      <c r="S45" s="310"/>
      <c r="T45" s="398"/>
      <c r="U45" s="413">
        <f t="shared" si="9"/>
        <v>0</v>
      </c>
      <c r="V45" s="41"/>
      <c r="W45" s="310"/>
      <c r="X45" s="399"/>
      <c r="Y45" s="413"/>
      <c r="Z45" s="30"/>
    </row>
    <row r="46" spans="1:27" ht="27.75" customHeight="1" thickBot="1">
      <c r="A46" s="118"/>
      <c r="B46" s="625"/>
      <c r="C46" s="218" t="s">
        <v>287</v>
      </c>
      <c r="D46" s="404">
        <v>340</v>
      </c>
      <c r="E46" s="415">
        <f t="shared" si="4"/>
        <v>0</v>
      </c>
      <c r="F46" s="25">
        <f t="shared" si="5"/>
        <v>0</v>
      </c>
      <c r="G46" s="233" t="s">
        <v>150</v>
      </c>
      <c r="H46" s="404">
        <v>30</v>
      </c>
      <c r="I46" s="415">
        <f t="shared" si="13"/>
        <v>0</v>
      </c>
      <c r="J46" s="34">
        <f t="shared" si="2"/>
        <v>0</v>
      </c>
      <c r="K46" s="310"/>
      <c r="L46" s="398"/>
      <c r="M46" s="413"/>
      <c r="N46" s="41"/>
      <c r="O46" s="326"/>
      <c r="P46" s="398"/>
      <c r="Q46" s="486"/>
      <c r="R46" s="41"/>
      <c r="S46" s="310"/>
      <c r="T46" s="398"/>
      <c r="U46" s="413">
        <f t="shared" si="9"/>
        <v>0</v>
      </c>
      <c r="V46" s="41"/>
      <c r="W46" s="310"/>
      <c r="X46" s="399"/>
      <c r="Y46" s="413"/>
      <c r="Z46" s="30"/>
    </row>
    <row r="47" spans="1:27" ht="27.75" customHeight="1">
      <c r="A47" s="118"/>
      <c r="B47" s="628" t="s">
        <v>14</v>
      </c>
      <c r="C47" s="219" t="s">
        <v>197</v>
      </c>
      <c r="D47" s="406">
        <v>1090</v>
      </c>
      <c r="E47" s="416">
        <f t="shared" si="4"/>
        <v>0</v>
      </c>
      <c r="F47" s="25">
        <f t="shared" si="5"/>
        <v>0</v>
      </c>
      <c r="G47" s="222" t="s">
        <v>151</v>
      </c>
      <c r="H47" s="397">
        <v>100</v>
      </c>
      <c r="I47" s="416">
        <f t="shared" si="13"/>
        <v>0</v>
      </c>
      <c r="J47" s="22">
        <f t="shared" si="2"/>
        <v>0</v>
      </c>
      <c r="K47" s="310"/>
      <c r="L47" s="398"/>
      <c r="M47" s="413"/>
      <c r="N47" s="41"/>
      <c r="O47" s="310"/>
      <c r="P47" s="398"/>
      <c r="Q47" s="486"/>
      <c r="R47" s="41"/>
      <c r="S47" s="310"/>
      <c r="T47" s="398"/>
      <c r="U47" s="413">
        <f t="shared" si="9"/>
        <v>0</v>
      </c>
      <c r="V47" s="41"/>
      <c r="W47" s="310"/>
      <c r="X47" s="399"/>
      <c r="Y47" s="413"/>
      <c r="Z47" s="30"/>
    </row>
    <row r="48" spans="1:27" ht="27.75" customHeight="1" thickBot="1">
      <c r="A48" s="118"/>
      <c r="B48" s="629"/>
      <c r="C48" s="220" t="s">
        <v>198</v>
      </c>
      <c r="D48" s="417">
        <v>590</v>
      </c>
      <c r="E48" s="418">
        <f t="shared" si="4"/>
        <v>0</v>
      </c>
      <c r="F48" s="25">
        <f t="shared" si="5"/>
        <v>0</v>
      </c>
      <c r="G48" s="223"/>
      <c r="H48" s="398"/>
      <c r="I48" s="483"/>
      <c r="J48" s="31"/>
      <c r="K48" s="310"/>
      <c r="L48" s="398"/>
      <c r="M48" s="483"/>
      <c r="N48" s="182"/>
      <c r="O48" s="310"/>
      <c r="P48" s="398"/>
      <c r="Q48" s="483"/>
      <c r="R48" s="182"/>
      <c r="S48" s="310"/>
      <c r="T48" s="398"/>
      <c r="U48" s="413">
        <f t="shared" si="9"/>
        <v>0</v>
      </c>
      <c r="V48" s="183"/>
      <c r="W48" s="242"/>
      <c r="X48" s="403"/>
      <c r="Y48" s="413"/>
      <c r="Z48" s="40"/>
      <c r="AA48" s="43"/>
    </row>
    <row r="49" spans="1:29" ht="27.75" customHeight="1">
      <c r="A49" s="118"/>
      <c r="B49" s="624" t="s">
        <v>103</v>
      </c>
      <c r="C49" s="608" t="s">
        <v>343</v>
      </c>
      <c r="D49" s="419"/>
      <c r="E49" s="420"/>
      <c r="F49" s="25">
        <f t="shared" si="5"/>
        <v>0</v>
      </c>
      <c r="G49" s="223"/>
      <c r="H49" s="398"/>
      <c r="I49" s="483"/>
      <c r="J49" s="31"/>
      <c r="K49" s="310"/>
      <c r="L49" s="398"/>
      <c r="M49" s="483"/>
      <c r="N49" s="182"/>
      <c r="O49" s="310"/>
      <c r="P49" s="398"/>
      <c r="Q49" s="483"/>
      <c r="R49" s="182"/>
      <c r="S49" s="310"/>
      <c r="T49" s="398"/>
      <c r="U49" s="413">
        <f t="shared" si="9"/>
        <v>0</v>
      </c>
      <c r="V49" s="183"/>
      <c r="W49" s="310"/>
      <c r="X49" s="513"/>
      <c r="Y49" s="514"/>
      <c r="Z49" s="45"/>
      <c r="AA49" s="43"/>
    </row>
    <row r="50" spans="1:29" ht="27.75" customHeight="1" thickBot="1">
      <c r="A50" s="118"/>
      <c r="B50" s="630"/>
      <c r="C50" s="221" t="s">
        <v>199</v>
      </c>
      <c r="D50" s="404">
        <v>20</v>
      </c>
      <c r="E50" s="415">
        <f t="shared" si="4"/>
        <v>0</v>
      </c>
      <c r="F50" s="65">
        <f t="shared" si="5"/>
        <v>0</v>
      </c>
      <c r="G50" s="234"/>
      <c r="H50" s="417"/>
      <c r="I50" s="455"/>
      <c r="J50" s="622"/>
      <c r="K50" s="311"/>
      <c r="L50" s="417"/>
      <c r="M50" s="455"/>
      <c r="N50" s="44"/>
      <c r="O50" s="311"/>
      <c r="P50" s="417"/>
      <c r="Q50" s="455"/>
      <c r="R50" s="44"/>
      <c r="S50" s="311"/>
      <c r="T50" s="417"/>
      <c r="U50" s="418">
        <f t="shared" si="9"/>
        <v>0</v>
      </c>
      <c r="V50" s="44"/>
      <c r="W50" s="311"/>
      <c r="X50" s="515"/>
      <c r="Y50" s="516"/>
      <c r="Z50" s="45"/>
      <c r="AA50" s="43"/>
    </row>
    <row r="51" spans="1:29" ht="27.75" customHeight="1">
      <c r="A51" s="118"/>
      <c r="B51" s="625" t="s">
        <v>15</v>
      </c>
      <c r="C51" s="206" t="s">
        <v>200</v>
      </c>
      <c r="D51" s="397">
        <v>1230</v>
      </c>
      <c r="E51" s="416">
        <f t="shared" si="4"/>
        <v>0</v>
      </c>
      <c r="F51" s="22">
        <f t="shared" si="5"/>
        <v>0</v>
      </c>
      <c r="G51" s="222" t="s">
        <v>152</v>
      </c>
      <c r="H51" s="397">
        <v>50</v>
      </c>
      <c r="I51" s="413">
        <f t="shared" ref="I51:I54" si="14">IF(+J51&gt;0,+H51,0)</f>
        <v>0</v>
      </c>
      <c r="J51" s="76">
        <f t="shared" si="2"/>
        <v>0</v>
      </c>
      <c r="K51" s="312"/>
      <c r="L51" s="397"/>
      <c r="M51" s="484"/>
      <c r="N51" s="42"/>
      <c r="O51" s="312"/>
      <c r="P51" s="397"/>
      <c r="Q51" s="484"/>
      <c r="R51" s="42"/>
      <c r="S51" s="312"/>
      <c r="T51" s="397"/>
      <c r="U51" s="416">
        <f t="shared" si="9"/>
        <v>0</v>
      </c>
      <c r="V51" s="42"/>
      <c r="W51" s="312"/>
      <c r="X51" s="517"/>
      <c r="Y51" s="518"/>
      <c r="Z51" s="45"/>
      <c r="AA51" s="43"/>
    </row>
    <row r="52" spans="1:29" ht="27.75" customHeight="1">
      <c r="A52" s="118"/>
      <c r="B52" s="625"/>
      <c r="C52" s="207" t="s">
        <v>201</v>
      </c>
      <c r="D52" s="404">
        <v>3830</v>
      </c>
      <c r="E52" s="413">
        <f t="shared" si="4"/>
        <v>0</v>
      </c>
      <c r="F52" s="76">
        <f t="shared" si="5"/>
        <v>0</v>
      </c>
      <c r="G52" s="235" t="s">
        <v>153</v>
      </c>
      <c r="H52" s="419">
        <v>50</v>
      </c>
      <c r="I52" s="413">
        <f t="shared" si="14"/>
        <v>0</v>
      </c>
      <c r="J52" s="25">
        <f t="shared" si="2"/>
        <v>0</v>
      </c>
      <c r="K52" s="313"/>
      <c r="L52" s="419"/>
      <c r="M52" s="485"/>
      <c r="N52" s="180"/>
      <c r="O52" s="313"/>
      <c r="P52" s="419"/>
      <c r="Q52" s="485"/>
      <c r="R52" s="181"/>
      <c r="S52" s="313"/>
      <c r="T52" s="419"/>
      <c r="U52" s="420">
        <f t="shared" si="9"/>
        <v>0</v>
      </c>
      <c r="V52" s="181"/>
      <c r="W52" s="313"/>
      <c r="X52" s="440"/>
      <c r="Y52" s="420"/>
      <c r="Z52" s="30"/>
    </row>
    <row r="53" spans="1:29" ht="27.75" customHeight="1">
      <c r="A53" s="118"/>
      <c r="B53" s="625"/>
      <c r="C53" s="212" t="s">
        <v>359</v>
      </c>
      <c r="D53" s="404">
        <v>1200</v>
      </c>
      <c r="E53" s="413">
        <f t="shared" si="4"/>
        <v>0</v>
      </c>
      <c r="F53" s="25">
        <f t="shared" si="5"/>
        <v>0</v>
      </c>
      <c r="G53" s="223" t="s">
        <v>154</v>
      </c>
      <c r="H53" s="398">
        <v>500</v>
      </c>
      <c r="I53" s="413">
        <f t="shared" si="14"/>
        <v>0</v>
      </c>
      <c r="J53" s="25">
        <f t="shared" si="2"/>
        <v>0</v>
      </c>
      <c r="K53" s="310"/>
      <c r="L53" s="398"/>
      <c r="M53" s="486"/>
      <c r="N53" s="46"/>
      <c r="O53" s="298"/>
      <c r="P53" s="398"/>
      <c r="Q53" s="413"/>
      <c r="R53" s="29"/>
      <c r="S53" s="310" t="s">
        <v>16</v>
      </c>
      <c r="T53" s="398">
        <v>460</v>
      </c>
      <c r="U53" s="413">
        <f t="shared" si="9"/>
        <v>0</v>
      </c>
      <c r="V53" s="26">
        <f t="shared" ref="V53:V54" si="15">+V$6</f>
        <v>0</v>
      </c>
      <c r="W53" s="298"/>
      <c r="X53" s="398"/>
      <c r="Y53" s="413"/>
      <c r="Z53" s="40"/>
      <c r="AA53" s="119"/>
    </row>
    <row r="54" spans="1:29" ht="27.75" customHeight="1" thickBot="1">
      <c r="A54" s="118"/>
      <c r="B54" s="625"/>
      <c r="C54" s="212" t="s">
        <v>374</v>
      </c>
      <c r="D54" s="404">
        <v>1300</v>
      </c>
      <c r="E54" s="413">
        <f t="shared" si="4"/>
        <v>0</v>
      </c>
      <c r="F54" s="25">
        <f t="shared" si="5"/>
        <v>0</v>
      </c>
      <c r="G54" s="197" t="s">
        <v>155</v>
      </c>
      <c r="H54" s="452">
        <v>50</v>
      </c>
      <c r="I54" s="415">
        <f t="shared" si="14"/>
        <v>0</v>
      </c>
      <c r="J54" s="25">
        <f t="shared" si="2"/>
        <v>0</v>
      </c>
      <c r="K54" s="314"/>
      <c r="L54" s="452"/>
      <c r="M54" s="415"/>
      <c r="N54" s="204"/>
      <c r="O54" s="327"/>
      <c r="P54" s="404"/>
      <c r="Q54" s="488"/>
      <c r="R54" s="131"/>
      <c r="S54" s="344" t="s">
        <v>17</v>
      </c>
      <c r="T54" s="404">
        <v>170</v>
      </c>
      <c r="U54" s="415">
        <f t="shared" si="9"/>
        <v>0</v>
      </c>
      <c r="V54" s="178">
        <f t="shared" si="15"/>
        <v>0</v>
      </c>
      <c r="W54" s="314"/>
      <c r="X54" s="404"/>
      <c r="Y54" s="415">
        <f>ROUND(Z54*X54/100,-1)</f>
        <v>0</v>
      </c>
      <c r="Z54" s="40"/>
      <c r="AA54" s="119"/>
    </row>
    <row r="55" spans="1:29" ht="27.75" customHeight="1" thickBot="1">
      <c r="A55" s="122"/>
      <c r="B55" s="160">
        <f>+D55+L55+P55+T55+X55+H55</f>
        <v>86760</v>
      </c>
      <c r="C55" s="236" t="s">
        <v>18</v>
      </c>
      <c r="D55" s="421">
        <f>SUBTOTAL(9,D7:D54)</f>
        <v>71070</v>
      </c>
      <c r="E55" s="422">
        <f>SUBTOTAL(9,E7:E54)</f>
        <v>0</v>
      </c>
      <c r="F55" s="179"/>
      <c r="G55" s="236" t="s">
        <v>18</v>
      </c>
      <c r="H55" s="421">
        <f>SUBTOTAL(9,H7:H54)</f>
        <v>4590</v>
      </c>
      <c r="I55" s="456">
        <f>SUBTOTAL(9,I7:I54)</f>
        <v>0</v>
      </c>
      <c r="J55" s="49"/>
      <c r="K55" s="236" t="s">
        <v>18</v>
      </c>
      <c r="L55" s="421">
        <f>SUBTOTAL(9,L7:L54)</f>
        <v>0</v>
      </c>
      <c r="M55" s="456">
        <f>SUBTOTAL(9,M7:M54)</f>
        <v>0</v>
      </c>
      <c r="N55" s="49"/>
      <c r="O55" s="236" t="s">
        <v>18</v>
      </c>
      <c r="P55" s="421">
        <f>SUBTOTAL(9,P7:P54)</f>
        <v>2140</v>
      </c>
      <c r="Q55" s="456">
        <f>SUBTOTAL(9,Q7:Q54)</f>
        <v>0</v>
      </c>
      <c r="R55" s="50"/>
      <c r="S55" s="243" t="s">
        <v>18</v>
      </c>
      <c r="T55" s="428">
        <f>SUBTOTAL(9,T7:T54)</f>
        <v>8960</v>
      </c>
      <c r="U55" s="429">
        <f>SUBTOTAL(9,U7:U54)</f>
        <v>0</v>
      </c>
      <c r="V55" s="36"/>
      <c r="W55" s="243" t="s">
        <v>18</v>
      </c>
      <c r="X55" s="428">
        <f>SUBTOTAL(9,X7:X54)</f>
        <v>0</v>
      </c>
      <c r="Y55" s="429">
        <f>SUBTOTAL(9,Y7:Y54)</f>
        <v>0</v>
      </c>
      <c r="Z55" s="52"/>
    </row>
    <row r="56" spans="1:29" ht="27.75" customHeight="1" thickBot="1">
      <c r="A56" s="114"/>
      <c r="B56" s="162">
        <f>+$C$1</f>
        <v>0</v>
      </c>
      <c r="C56" s="193" t="str">
        <f>IF(E62+I62+M62+Q62+U62+Y62&gt;0,"西彼杵郡 " &amp; TEXT(E62+I62+M62+Q62+U62+Y62,"#,###,###枚"),"西彼杵郡")</f>
        <v>西彼杵郡</v>
      </c>
      <c r="D56" s="423"/>
      <c r="E56" s="424"/>
      <c r="F56" s="115">
        <f>+$B$56</f>
        <v>0</v>
      </c>
      <c r="G56" s="168"/>
      <c r="H56" s="457"/>
      <c r="I56" s="458"/>
      <c r="J56" s="116">
        <f>+$B$56</f>
        <v>0</v>
      </c>
      <c r="K56" s="266"/>
      <c r="L56" s="457"/>
      <c r="M56" s="458"/>
      <c r="N56" s="116"/>
      <c r="O56" s="266"/>
      <c r="P56" s="457"/>
      <c r="Q56" s="458"/>
      <c r="R56" s="116">
        <f>+$B$56</f>
        <v>0</v>
      </c>
      <c r="S56" s="266"/>
      <c r="T56" s="457"/>
      <c r="U56" s="458"/>
      <c r="V56" s="116">
        <f>+$B$56</f>
        <v>0</v>
      </c>
      <c r="W56" s="266"/>
      <c r="X56" s="457"/>
      <c r="Y56" s="519"/>
      <c r="Z56" s="117"/>
    </row>
    <row r="57" spans="1:29" ht="27.75" customHeight="1">
      <c r="A57" s="123"/>
      <c r="B57" s="624" t="s">
        <v>112</v>
      </c>
      <c r="C57" s="219" t="s">
        <v>303</v>
      </c>
      <c r="D57" s="425">
        <v>2100</v>
      </c>
      <c r="E57" s="416">
        <f>ROUND(F57*D57/100,-1)</f>
        <v>0</v>
      </c>
      <c r="F57" s="22">
        <f t="shared" ref="F57" si="16">+F$56</f>
        <v>0</v>
      </c>
      <c r="G57" s="263" t="s">
        <v>304</v>
      </c>
      <c r="H57" s="425">
        <v>100</v>
      </c>
      <c r="I57" s="416">
        <f t="shared" ref="I57:I59" si="17">IF(+J57&gt;0,+H57,0)</f>
        <v>0</v>
      </c>
      <c r="J57" s="25">
        <f>+J$56</f>
        <v>0</v>
      </c>
      <c r="K57" s="315"/>
      <c r="L57" s="425"/>
      <c r="M57" s="416">
        <f>ROUND(N57*L57/100,-1)</f>
        <v>0</v>
      </c>
      <c r="N57" s="38"/>
      <c r="O57" s="297" t="s">
        <v>305</v>
      </c>
      <c r="P57" s="489"/>
      <c r="Q57" s="416"/>
      <c r="R57" s="23">
        <f>+R$56</f>
        <v>0</v>
      </c>
      <c r="S57" s="320" t="s">
        <v>213</v>
      </c>
      <c r="T57" s="434">
        <v>720</v>
      </c>
      <c r="U57" s="407">
        <f>ROUND(V57*T57/100,-1)</f>
        <v>0</v>
      </c>
      <c r="V57" s="23">
        <f>+V56</f>
        <v>0</v>
      </c>
      <c r="W57" s="315"/>
      <c r="X57" s="520"/>
      <c r="Y57" s="416">
        <f>ROUND(Z57*X57/100,-1)</f>
        <v>0</v>
      </c>
      <c r="Z57" s="39"/>
      <c r="AA57" s="119"/>
    </row>
    <row r="58" spans="1:29" ht="27.75" customHeight="1">
      <c r="A58" s="123"/>
      <c r="B58" s="625"/>
      <c r="C58" s="210" t="s">
        <v>302</v>
      </c>
      <c r="D58" s="426">
        <v>2940</v>
      </c>
      <c r="E58" s="413">
        <f>ROUND(F58*D58/100,-1)</f>
        <v>0</v>
      </c>
      <c r="F58" s="25">
        <f>+F$56</f>
        <v>0</v>
      </c>
      <c r="G58" s="264" t="s">
        <v>157</v>
      </c>
      <c r="H58" s="430">
        <v>50</v>
      </c>
      <c r="I58" s="413">
        <f t="shared" si="17"/>
        <v>0</v>
      </c>
      <c r="J58" s="25">
        <f t="shared" ref="J58:J61" si="18">+J$56</f>
        <v>0</v>
      </c>
      <c r="K58" s="316"/>
      <c r="L58" s="430"/>
      <c r="M58" s="413">
        <f>ROUND(N58*L58/100,-1)</f>
        <v>0</v>
      </c>
      <c r="N58" s="41"/>
      <c r="O58" s="207"/>
      <c r="P58" s="430"/>
      <c r="Q58" s="413">
        <f>ROUND(R58*P58/100,-1)</f>
        <v>0</v>
      </c>
      <c r="R58" s="28"/>
      <c r="S58" s="268"/>
      <c r="T58" s="435"/>
      <c r="U58" s="402">
        <f>ROUND(V58*T58/100,-1)</f>
        <v>0</v>
      </c>
      <c r="V58" s="28"/>
      <c r="W58" s="360"/>
      <c r="X58" s="521"/>
      <c r="Y58" s="413">
        <f>ROUND(Z58*X58/100,-1)</f>
        <v>0</v>
      </c>
      <c r="Z58" s="51"/>
      <c r="AA58" s="119"/>
    </row>
    <row r="59" spans="1:29" ht="27.75" customHeight="1">
      <c r="A59" s="123"/>
      <c r="B59" s="625"/>
      <c r="C59" s="210" t="s">
        <v>327</v>
      </c>
      <c r="D59" s="426">
        <v>1660</v>
      </c>
      <c r="E59" s="413">
        <f>ROUND(F59*D59/100,-1)</f>
        <v>0</v>
      </c>
      <c r="F59" s="25">
        <f t="shared" ref="F59:F61" si="19">+F$56</f>
        <v>0</v>
      </c>
      <c r="G59" s="264" t="s">
        <v>156</v>
      </c>
      <c r="H59" s="430">
        <v>50</v>
      </c>
      <c r="I59" s="413">
        <f t="shared" si="17"/>
        <v>0</v>
      </c>
      <c r="J59" s="25">
        <f t="shared" si="18"/>
        <v>0</v>
      </c>
      <c r="K59" s="316"/>
      <c r="L59" s="430"/>
      <c r="M59" s="413">
        <f>ROUND(N59*L59/100,-1)</f>
        <v>0</v>
      </c>
      <c r="N59" s="41"/>
      <c r="O59" s="207"/>
      <c r="P59" s="430"/>
      <c r="Q59" s="413">
        <f>ROUND(R59*P59/100,-1)</f>
        <v>0</v>
      </c>
      <c r="R59" s="28"/>
      <c r="S59" s="268"/>
      <c r="T59" s="435"/>
      <c r="U59" s="402">
        <f>ROUND(V59*T59/100,-1)</f>
        <v>0</v>
      </c>
      <c r="V59" s="28"/>
      <c r="W59" s="360"/>
      <c r="X59" s="521"/>
      <c r="Y59" s="413">
        <f>ROUND(Z59*X59/100,-1)</f>
        <v>0</v>
      </c>
      <c r="Z59" s="51"/>
    </row>
    <row r="60" spans="1:29" ht="27.75" customHeight="1">
      <c r="A60" s="123"/>
      <c r="B60" s="625"/>
      <c r="C60" s="209" t="s">
        <v>19</v>
      </c>
      <c r="D60" s="426">
        <v>2100</v>
      </c>
      <c r="E60" s="413">
        <f>ROUND(F60*D60/100,-1)</f>
        <v>0</v>
      </c>
      <c r="F60" s="25">
        <f t="shared" si="19"/>
        <v>0</v>
      </c>
      <c r="G60" s="232" t="s">
        <v>158</v>
      </c>
      <c r="H60" s="426">
        <v>200</v>
      </c>
      <c r="I60" s="413">
        <f t="shared" ref="I60:I61" si="20">IF(+J60&gt;0,+H60,0)</f>
        <v>0</v>
      </c>
      <c r="J60" s="25">
        <f t="shared" si="18"/>
        <v>0</v>
      </c>
      <c r="K60" s="242"/>
      <c r="L60" s="426"/>
      <c r="M60" s="413"/>
      <c r="N60" s="29"/>
      <c r="O60" s="298"/>
      <c r="P60" s="430"/>
      <c r="Q60" s="413"/>
      <c r="R60" s="29"/>
      <c r="S60" s="268" t="s">
        <v>214</v>
      </c>
      <c r="T60" s="435">
        <v>970</v>
      </c>
      <c r="U60" s="402">
        <f>ROUND(V60*T60/100,-1)</f>
        <v>0</v>
      </c>
      <c r="V60" s="26">
        <f>+V56</f>
        <v>0</v>
      </c>
      <c r="W60" s="361"/>
      <c r="X60" s="522"/>
      <c r="Y60" s="402">
        <f>ROUND(Z60*X60/100,-1)</f>
        <v>0</v>
      </c>
      <c r="Z60" s="40"/>
      <c r="AA60" s="119"/>
    </row>
    <row r="61" spans="1:29" ht="27.75" customHeight="1" thickBot="1">
      <c r="A61" s="123"/>
      <c r="B61" s="625"/>
      <c r="C61" s="215" t="s">
        <v>375</v>
      </c>
      <c r="D61" s="427">
        <v>2400</v>
      </c>
      <c r="E61" s="418">
        <f>ROUND(F61*D61/100,-1)</f>
        <v>0</v>
      </c>
      <c r="F61" s="65">
        <f t="shared" si="19"/>
        <v>0</v>
      </c>
      <c r="G61" s="265" t="s">
        <v>159</v>
      </c>
      <c r="H61" s="427">
        <v>300</v>
      </c>
      <c r="I61" s="418">
        <f t="shared" si="20"/>
        <v>0</v>
      </c>
      <c r="J61" s="25">
        <f t="shared" si="18"/>
        <v>0</v>
      </c>
      <c r="K61" s="317"/>
      <c r="L61" s="427"/>
      <c r="M61" s="418"/>
      <c r="N61" s="47"/>
      <c r="O61" s="328"/>
      <c r="P61" s="490"/>
      <c r="Q61" s="418"/>
      <c r="R61" s="47"/>
      <c r="S61" s="322"/>
      <c r="T61" s="459"/>
      <c r="U61" s="409"/>
      <c r="V61" s="47"/>
      <c r="W61" s="362"/>
      <c r="X61" s="523"/>
      <c r="Y61" s="409"/>
      <c r="Z61" s="48"/>
      <c r="AA61" s="119"/>
    </row>
    <row r="62" spans="1:29" ht="27.75" customHeight="1" thickBot="1">
      <c r="A62" s="122"/>
      <c r="B62" s="160">
        <f>+D62+L62+P62+T62+X62+H62</f>
        <v>13590</v>
      </c>
      <c r="C62" s="243" t="s">
        <v>18</v>
      </c>
      <c r="D62" s="428">
        <f>SUBTOTAL(9,D57:D61)</f>
        <v>11200</v>
      </c>
      <c r="E62" s="429">
        <f>SUBTOTAL(9,E57:E61)</f>
        <v>0</v>
      </c>
      <c r="F62" s="36"/>
      <c r="G62" s="243" t="s">
        <v>18</v>
      </c>
      <c r="H62" s="428">
        <f>SUBTOTAL(9,H57:H61)</f>
        <v>700</v>
      </c>
      <c r="I62" s="429">
        <f>SUBTOTAL(9,I57:I61)</f>
        <v>0</v>
      </c>
      <c r="J62" s="36"/>
      <c r="K62" s="243" t="s">
        <v>18</v>
      </c>
      <c r="L62" s="428"/>
      <c r="M62" s="429"/>
      <c r="N62" s="36"/>
      <c r="O62" s="243" t="s">
        <v>18</v>
      </c>
      <c r="P62" s="428">
        <f>SUBTOTAL(9,P57:P61)</f>
        <v>0</v>
      </c>
      <c r="Q62" s="429">
        <f>SUBTOTAL(9,Q57:Q61)</f>
        <v>0</v>
      </c>
      <c r="R62" s="36"/>
      <c r="S62" s="243" t="s">
        <v>18</v>
      </c>
      <c r="T62" s="428">
        <f>SUBTOTAL(9,T57:T61)</f>
        <v>1690</v>
      </c>
      <c r="U62" s="429">
        <f>SUBTOTAL(9,U57:U61)</f>
        <v>0</v>
      </c>
      <c r="V62" s="36"/>
      <c r="W62" s="243" t="s">
        <v>18</v>
      </c>
      <c r="X62" s="428"/>
      <c r="Y62" s="429">
        <f>SUBTOTAL(9,Y57:Y61)</f>
        <v>0</v>
      </c>
      <c r="Z62" s="52"/>
    </row>
    <row r="63" spans="1:29" ht="27.75" customHeight="1" thickBot="1">
      <c r="A63" s="114"/>
      <c r="B63" s="162">
        <f>+$C$1</f>
        <v>0</v>
      </c>
      <c r="C63" s="244" t="str">
        <f>IF(+E69+M69+Q69+U69+Y69&gt;0,"西海市 " &amp; TEXT(+E69+M69+Q69+U69+Y69,"#,###,###枚"),"西海市")</f>
        <v>西海市</v>
      </c>
      <c r="D63" s="423"/>
      <c r="E63" s="424"/>
      <c r="F63" s="115">
        <f>+$B$63</f>
        <v>0</v>
      </c>
      <c r="G63" s="266"/>
      <c r="H63" s="457"/>
      <c r="I63" s="458"/>
      <c r="J63" s="116"/>
      <c r="K63" s="266"/>
      <c r="L63" s="457"/>
      <c r="M63" s="458"/>
      <c r="N63" s="116">
        <f>+$B$63</f>
        <v>0</v>
      </c>
      <c r="O63" s="266"/>
      <c r="P63" s="457"/>
      <c r="Q63" s="458"/>
      <c r="R63" s="116"/>
      <c r="S63" s="266"/>
      <c r="T63" s="457"/>
      <c r="U63" s="458"/>
      <c r="V63" s="116">
        <f>+$B$63</f>
        <v>0</v>
      </c>
      <c r="W63" s="266"/>
      <c r="X63" s="457"/>
      <c r="Y63" s="519"/>
      <c r="Z63" s="117">
        <f>+$B$63</f>
        <v>0</v>
      </c>
    </row>
    <row r="64" spans="1:29" ht="27.75" customHeight="1">
      <c r="A64" s="124"/>
      <c r="B64" s="624" t="s">
        <v>113</v>
      </c>
      <c r="C64" s="245" t="s">
        <v>215</v>
      </c>
      <c r="D64" s="400">
        <v>1210</v>
      </c>
      <c r="E64" s="407">
        <f t="shared" ref="E64:E68" si="21">ROUND(F64*D64/100,-1)</f>
        <v>0</v>
      </c>
      <c r="F64" s="23">
        <f>+F$63</f>
        <v>0</v>
      </c>
      <c r="G64" s="267"/>
      <c r="H64" s="400"/>
      <c r="I64" s="407"/>
      <c r="J64" s="38"/>
      <c r="K64" s="267"/>
      <c r="L64" s="400"/>
      <c r="M64" s="407"/>
      <c r="N64" s="38"/>
      <c r="O64" s="262"/>
      <c r="P64" s="474"/>
      <c r="Q64" s="482"/>
      <c r="R64" s="53"/>
      <c r="S64" s="297"/>
      <c r="T64" s="400"/>
      <c r="U64" s="407"/>
      <c r="V64" s="130"/>
      <c r="W64" s="262"/>
      <c r="X64" s="400"/>
      <c r="Y64" s="407"/>
      <c r="Z64" s="39"/>
      <c r="AA64" s="43"/>
      <c r="AB64" s="54"/>
      <c r="AC64" s="54"/>
    </row>
    <row r="65" spans="1:28" ht="27.75" customHeight="1">
      <c r="A65" s="124"/>
      <c r="B65" s="625"/>
      <c r="C65" s="217" t="s">
        <v>169</v>
      </c>
      <c r="D65" s="399">
        <v>110</v>
      </c>
      <c r="E65" s="402">
        <f t="shared" si="21"/>
        <v>0</v>
      </c>
      <c r="F65" s="26">
        <f>+F$63</f>
        <v>0</v>
      </c>
      <c r="G65" s="268"/>
      <c r="H65" s="399"/>
      <c r="I65" s="445"/>
      <c r="J65" s="28"/>
      <c r="K65" s="268"/>
      <c r="L65" s="399"/>
      <c r="M65" s="445"/>
      <c r="N65" s="28"/>
      <c r="O65" s="295"/>
      <c r="P65" s="491"/>
      <c r="Q65" s="447"/>
      <c r="R65" s="33"/>
      <c r="S65" s="345"/>
      <c r="T65" s="504"/>
      <c r="U65" s="494"/>
      <c r="V65" s="31"/>
      <c r="W65" s="277"/>
      <c r="X65" s="513"/>
      <c r="Y65" s="402">
        <f>ROUND(Z65*X65/100,-1)</f>
        <v>0</v>
      </c>
      <c r="Z65" s="40"/>
      <c r="AA65" s="43"/>
      <c r="AB65" s="54"/>
    </row>
    <row r="66" spans="1:28" ht="27.75" customHeight="1">
      <c r="A66" s="124"/>
      <c r="B66" s="625"/>
      <c r="C66" s="210" t="s">
        <v>376</v>
      </c>
      <c r="D66" s="430">
        <v>1070</v>
      </c>
      <c r="E66" s="413">
        <f t="shared" si="21"/>
        <v>0</v>
      </c>
      <c r="F66" s="26">
        <f>+F$63</f>
        <v>0</v>
      </c>
      <c r="G66" s="268"/>
      <c r="H66" s="399"/>
      <c r="I66" s="445"/>
      <c r="J66" s="28"/>
      <c r="K66" s="268"/>
      <c r="L66" s="399"/>
      <c r="M66" s="445"/>
      <c r="N66" s="28"/>
      <c r="O66" s="295"/>
      <c r="P66" s="491"/>
      <c r="Q66" s="447"/>
      <c r="R66" s="33"/>
      <c r="S66" s="346"/>
      <c r="T66" s="399">
        <v>0</v>
      </c>
      <c r="U66" s="402">
        <f>ROUND(V66*T66/100,-1)</f>
        <v>0</v>
      </c>
      <c r="V66" s="78"/>
      <c r="W66" s="363"/>
      <c r="X66" s="399"/>
      <c r="Y66" s="402">
        <f>ROUND(Z66*X66/100,-1)</f>
        <v>0</v>
      </c>
      <c r="Z66" s="40"/>
      <c r="AA66" s="43"/>
      <c r="AB66" s="54"/>
    </row>
    <row r="67" spans="1:28" ht="27.75" customHeight="1">
      <c r="A67" s="124"/>
      <c r="B67" s="625"/>
      <c r="C67" s="207" t="s">
        <v>293</v>
      </c>
      <c r="D67" s="398">
        <v>1310</v>
      </c>
      <c r="E67" s="413">
        <f t="shared" si="21"/>
        <v>0</v>
      </c>
      <c r="F67" s="26">
        <f>+F$63</f>
        <v>0</v>
      </c>
      <c r="G67" s="268"/>
      <c r="H67" s="399"/>
      <c r="I67" s="445"/>
      <c r="J67" s="28"/>
      <c r="K67" s="268"/>
      <c r="L67" s="399"/>
      <c r="M67" s="445"/>
      <c r="N67" s="28"/>
      <c r="O67" s="295"/>
      <c r="P67" s="491"/>
      <c r="Q67" s="447"/>
      <c r="R67" s="33"/>
      <c r="S67" s="298"/>
      <c r="T67" s="399"/>
      <c r="U67" s="402"/>
      <c r="V67" s="78"/>
      <c r="W67" s="268" t="s">
        <v>174</v>
      </c>
      <c r="X67" s="399">
        <v>50</v>
      </c>
      <c r="Y67" s="402">
        <f>ROUND(Z67*X67/100,-1)</f>
        <v>0</v>
      </c>
      <c r="Z67" s="27">
        <f>+Z$63</f>
        <v>0</v>
      </c>
      <c r="AA67" s="43"/>
      <c r="AB67" s="54"/>
    </row>
    <row r="68" spans="1:28" ht="27.75" customHeight="1" thickBot="1">
      <c r="A68" s="124"/>
      <c r="B68" s="625"/>
      <c r="C68" s="258" t="s">
        <v>216</v>
      </c>
      <c r="D68" s="412">
        <v>1240</v>
      </c>
      <c r="E68" s="405">
        <f t="shared" si="21"/>
        <v>0</v>
      </c>
      <c r="F68" s="178">
        <f t="shared" ref="F68" si="22">+F$63</f>
        <v>0</v>
      </c>
      <c r="G68" s="595"/>
      <c r="H68" s="596"/>
      <c r="I68" s="405"/>
      <c r="J68" s="204"/>
      <c r="K68" s="597"/>
      <c r="L68" s="596"/>
      <c r="M68" s="405"/>
      <c r="N68" s="178">
        <f>+N$63</f>
        <v>0</v>
      </c>
      <c r="O68" s="598"/>
      <c r="P68" s="599"/>
      <c r="Q68" s="600"/>
      <c r="R68" s="601"/>
      <c r="S68" s="314"/>
      <c r="T68" s="412"/>
      <c r="U68" s="405">
        <f>ROUND(V68*T68/100,-1)</f>
        <v>0</v>
      </c>
      <c r="V68" s="204"/>
      <c r="W68" s="602"/>
      <c r="X68" s="596"/>
      <c r="Y68" s="405"/>
      <c r="Z68" s="125"/>
      <c r="AA68" s="43"/>
    </row>
    <row r="69" spans="1:28" ht="27.75" customHeight="1" thickBot="1">
      <c r="A69" s="122"/>
      <c r="B69" s="160">
        <f>+D69+L69+P69+T69+X69</f>
        <v>4990</v>
      </c>
      <c r="C69" s="250" t="s">
        <v>20</v>
      </c>
      <c r="D69" s="428">
        <f>SUBTOTAL(9,D64:D68)</f>
        <v>4940</v>
      </c>
      <c r="E69" s="429">
        <f>SUBTOTAL(9,E64:E68)</f>
        <v>0</v>
      </c>
      <c r="F69" s="36"/>
      <c r="G69" s="250" t="s">
        <v>20</v>
      </c>
      <c r="H69" s="428"/>
      <c r="I69" s="460"/>
      <c r="J69" s="36"/>
      <c r="K69" s="250" t="s">
        <v>20</v>
      </c>
      <c r="L69" s="428">
        <f>SUBTOTAL(9,L64:L68)</f>
        <v>0</v>
      </c>
      <c r="M69" s="460">
        <f>SUBTOTAL(9,M64:M68)</f>
        <v>0</v>
      </c>
      <c r="N69" s="36"/>
      <c r="O69" s="250" t="s">
        <v>20</v>
      </c>
      <c r="P69" s="471"/>
      <c r="Q69" s="460"/>
      <c r="R69" s="36"/>
      <c r="S69" s="250" t="s">
        <v>20</v>
      </c>
      <c r="T69" s="428">
        <f>SUBTOTAL(9,T64:T68)</f>
        <v>0</v>
      </c>
      <c r="U69" s="460">
        <f>SUBTOTAL(9,U64:U68)</f>
        <v>0</v>
      </c>
      <c r="V69" s="36"/>
      <c r="W69" s="250" t="s">
        <v>20</v>
      </c>
      <c r="X69" s="428">
        <f>SUBTOTAL(9,X64:X68)</f>
        <v>50</v>
      </c>
      <c r="Y69" s="429">
        <f>SUBTOTAL(9,Y64:Y68)</f>
        <v>0</v>
      </c>
      <c r="Z69" s="37"/>
    </row>
    <row r="70" spans="1:28" ht="27.75" customHeight="1" thickBot="1">
      <c r="A70" s="114"/>
      <c r="B70" s="169">
        <f>+$C$1</f>
        <v>0</v>
      </c>
      <c r="C70" s="244" t="str">
        <f>IF(E79+M79+Q79+U79+Y79+I79&gt;0,"諫早市 " &amp; TEXT(E79+M79+Q79+U79+Y79+I79,"#,###,###枚"),"諫早市")</f>
        <v>諫早市</v>
      </c>
      <c r="D70" s="423"/>
      <c r="E70" s="424"/>
      <c r="F70" s="115">
        <f>+$B$70</f>
        <v>0</v>
      </c>
      <c r="G70" s="266"/>
      <c r="H70" s="457"/>
      <c r="I70" s="458"/>
      <c r="J70" s="116">
        <f>+$B$70</f>
        <v>0</v>
      </c>
      <c r="K70" s="266"/>
      <c r="L70" s="457"/>
      <c r="M70" s="458"/>
      <c r="N70" s="116">
        <f>+$B$70</f>
        <v>0</v>
      </c>
      <c r="O70" s="266"/>
      <c r="P70" s="457"/>
      <c r="Q70" s="458"/>
      <c r="R70" s="116">
        <f>+$B$70</f>
        <v>0</v>
      </c>
      <c r="S70" s="266"/>
      <c r="T70" s="457"/>
      <c r="U70" s="458"/>
      <c r="V70" s="116">
        <f>+$B$70</f>
        <v>0</v>
      </c>
      <c r="W70" s="266"/>
      <c r="X70" s="457"/>
      <c r="Y70" s="519"/>
      <c r="Z70" s="117">
        <f>+$B$70</f>
        <v>0</v>
      </c>
    </row>
    <row r="71" spans="1:28" ht="27.75" customHeight="1">
      <c r="A71" s="124"/>
      <c r="B71" s="624" t="s">
        <v>21</v>
      </c>
      <c r="C71" s="247" t="s">
        <v>22</v>
      </c>
      <c r="D71" s="400">
        <v>3640</v>
      </c>
      <c r="E71" s="407">
        <f t="shared" ref="E71:E73" si="23">ROUND(F71*D71/100,-1)</f>
        <v>0</v>
      </c>
      <c r="F71" s="22">
        <f>+F70</f>
        <v>0</v>
      </c>
      <c r="G71" s="269"/>
      <c r="H71" s="434"/>
      <c r="I71" s="407"/>
      <c r="J71" s="38"/>
      <c r="K71" s="227" t="s">
        <v>23</v>
      </c>
      <c r="L71" s="434">
        <v>290</v>
      </c>
      <c r="M71" s="407">
        <f t="shared" ref="M71:M77" si="24">ROUND(N71*L71/100,-1)</f>
        <v>0</v>
      </c>
      <c r="N71" s="23">
        <f>+N$70</f>
        <v>0</v>
      </c>
      <c r="O71" s="329"/>
      <c r="P71" s="492"/>
      <c r="Q71" s="493">
        <f t="shared" ref="Q71:Q78" si="25">ROUND(R71*P71/100,-1)</f>
        <v>0</v>
      </c>
      <c r="R71" s="38"/>
      <c r="S71" s="227" t="s">
        <v>342</v>
      </c>
      <c r="T71" s="434">
        <v>1150</v>
      </c>
      <c r="U71" s="407">
        <f t="shared" ref="U71:U78" si="26">ROUND(V71*T71/100,-1)</f>
        <v>0</v>
      </c>
      <c r="V71" s="23">
        <f>+V$70</f>
        <v>0</v>
      </c>
      <c r="W71" s="227"/>
      <c r="X71" s="434"/>
      <c r="Y71" s="407"/>
      <c r="Z71" s="39"/>
      <c r="AA71" s="43"/>
    </row>
    <row r="72" spans="1:28" ht="27.75" customHeight="1">
      <c r="A72" s="124"/>
      <c r="B72" s="625"/>
      <c r="C72" s="217" t="s">
        <v>217</v>
      </c>
      <c r="D72" s="399">
        <v>3550</v>
      </c>
      <c r="E72" s="402">
        <f t="shared" si="23"/>
        <v>0</v>
      </c>
      <c r="F72" s="26">
        <f t="shared" ref="F72:F78" si="27">+F$70</f>
        <v>0</v>
      </c>
      <c r="G72" s="270"/>
      <c r="H72" s="435"/>
      <c r="I72" s="402"/>
      <c r="J72" s="29"/>
      <c r="K72" s="318"/>
      <c r="L72" s="435"/>
      <c r="M72" s="402"/>
      <c r="N72" s="29"/>
      <c r="O72" s="276"/>
      <c r="P72" s="464"/>
      <c r="Q72" s="494">
        <f t="shared" si="25"/>
        <v>0</v>
      </c>
      <c r="R72" s="29"/>
      <c r="S72" s="270" t="s">
        <v>334</v>
      </c>
      <c r="T72" s="435"/>
      <c r="U72" s="402"/>
      <c r="V72" s="29"/>
      <c r="W72" s="224" t="s">
        <v>333</v>
      </c>
      <c r="X72" s="435">
        <v>1420</v>
      </c>
      <c r="Y72" s="402">
        <f t="shared" ref="Y72:Y77" si="28">ROUND(Z72*X72/100,-1)</f>
        <v>0</v>
      </c>
      <c r="Z72" s="27">
        <f t="shared" ref="Z72:Z73" si="29">+Z$70</f>
        <v>0</v>
      </c>
      <c r="AA72" s="43"/>
    </row>
    <row r="73" spans="1:28" ht="27.75" customHeight="1">
      <c r="A73" s="124"/>
      <c r="B73" s="625"/>
      <c r="C73" s="217" t="s">
        <v>218</v>
      </c>
      <c r="D73" s="399">
        <v>4070</v>
      </c>
      <c r="E73" s="402">
        <f t="shared" si="23"/>
        <v>0</v>
      </c>
      <c r="F73" s="26">
        <f t="shared" si="27"/>
        <v>0</v>
      </c>
      <c r="G73" s="232" t="s">
        <v>313</v>
      </c>
      <c r="H73" s="426">
        <v>200</v>
      </c>
      <c r="I73" s="413">
        <f t="shared" ref="I73:I74" si="30">IF(+J73&gt;0,+H73,0)</f>
        <v>0</v>
      </c>
      <c r="J73" s="25">
        <f>+J$70</f>
        <v>0</v>
      </c>
      <c r="K73" s="270" t="s">
        <v>338</v>
      </c>
      <c r="L73" s="435"/>
      <c r="M73" s="402"/>
      <c r="N73" s="26">
        <f>+N$70</f>
        <v>0</v>
      </c>
      <c r="O73" s="225" t="s">
        <v>332</v>
      </c>
      <c r="P73" s="435">
        <v>2040</v>
      </c>
      <c r="Q73" s="402">
        <f t="shared" si="25"/>
        <v>0</v>
      </c>
      <c r="R73" s="26">
        <f>+R$70</f>
        <v>0</v>
      </c>
      <c r="S73" s="270" t="s">
        <v>335</v>
      </c>
      <c r="T73" s="435"/>
      <c r="U73" s="402"/>
      <c r="V73" s="29"/>
      <c r="W73" s="224" t="s">
        <v>340</v>
      </c>
      <c r="X73" s="435">
        <v>820</v>
      </c>
      <c r="Y73" s="402">
        <f t="shared" si="28"/>
        <v>0</v>
      </c>
      <c r="Z73" s="27">
        <f t="shared" si="29"/>
        <v>0</v>
      </c>
      <c r="AA73" s="43"/>
    </row>
    <row r="74" spans="1:28" ht="27.75" customHeight="1">
      <c r="A74" s="124"/>
      <c r="B74" s="625"/>
      <c r="C74" s="217" t="s">
        <v>219</v>
      </c>
      <c r="D74" s="399">
        <v>540</v>
      </c>
      <c r="E74" s="402">
        <f>ROUND(F74*D74/100,-1)</f>
        <v>0</v>
      </c>
      <c r="F74" s="26">
        <f t="shared" si="27"/>
        <v>0</v>
      </c>
      <c r="G74" s="232" t="s">
        <v>314</v>
      </c>
      <c r="H74" s="426">
        <v>50</v>
      </c>
      <c r="I74" s="413">
        <f t="shared" si="30"/>
        <v>0</v>
      </c>
      <c r="J74" s="25">
        <f>+J$70</f>
        <v>0</v>
      </c>
      <c r="K74" s="270"/>
      <c r="L74" s="435"/>
      <c r="M74" s="402"/>
      <c r="N74" s="29"/>
      <c r="O74" s="225"/>
      <c r="P74" s="435"/>
      <c r="Q74" s="402">
        <f t="shared" si="25"/>
        <v>0</v>
      </c>
      <c r="R74" s="62"/>
      <c r="S74" s="224" t="s">
        <v>339</v>
      </c>
      <c r="T74" s="435">
        <v>1720</v>
      </c>
      <c r="U74" s="402">
        <f t="shared" si="26"/>
        <v>0</v>
      </c>
      <c r="V74" s="26">
        <f>+V$70</f>
        <v>0</v>
      </c>
      <c r="W74" s="224"/>
      <c r="X74" s="435"/>
      <c r="Y74" s="402"/>
      <c r="Z74" s="40"/>
      <c r="AA74" s="43"/>
    </row>
    <row r="75" spans="1:28" ht="27.75" customHeight="1">
      <c r="A75" s="124"/>
      <c r="B75" s="625"/>
      <c r="C75" s="217" t="s">
        <v>85</v>
      </c>
      <c r="D75" s="399">
        <v>740</v>
      </c>
      <c r="E75" s="402">
        <f>ROUND(F75*D75/100,-1)</f>
        <v>0</v>
      </c>
      <c r="F75" s="26">
        <f t="shared" si="27"/>
        <v>0</v>
      </c>
      <c r="G75" s="271"/>
      <c r="H75" s="435">
        <v>0</v>
      </c>
      <c r="I75" s="402">
        <f t="shared" ref="I75:I77" si="31">ROUND(K75*H75/100,-1)</f>
        <v>0</v>
      </c>
      <c r="J75" s="62"/>
      <c r="K75" s="271"/>
      <c r="L75" s="435">
        <v>0</v>
      </c>
      <c r="M75" s="402">
        <f t="shared" si="24"/>
        <v>0</v>
      </c>
      <c r="N75" s="62"/>
      <c r="O75" s="225"/>
      <c r="P75" s="435"/>
      <c r="Q75" s="402">
        <f t="shared" si="25"/>
        <v>0</v>
      </c>
      <c r="R75" s="62"/>
      <c r="S75" s="225"/>
      <c r="T75" s="435"/>
      <c r="U75" s="402">
        <f t="shared" si="26"/>
        <v>0</v>
      </c>
      <c r="V75" s="62"/>
      <c r="W75" s="606" t="s">
        <v>337</v>
      </c>
      <c r="X75" s="435"/>
      <c r="Y75" s="402"/>
      <c r="Z75" s="40"/>
      <c r="AA75" s="43"/>
    </row>
    <row r="76" spans="1:28" ht="27.75" customHeight="1">
      <c r="A76" s="124"/>
      <c r="B76" s="625"/>
      <c r="C76" s="217" t="s">
        <v>220</v>
      </c>
      <c r="D76" s="399">
        <v>2940</v>
      </c>
      <c r="E76" s="402">
        <f>ROUND(F76*D76/100,-1)</f>
        <v>0</v>
      </c>
      <c r="F76" s="26">
        <f t="shared" si="27"/>
        <v>0</v>
      </c>
      <c r="G76" s="271"/>
      <c r="H76" s="435"/>
      <c r="I76" s="402">
        <f t="shared" si="31"/>
        <v>0</v>
      </c>
      <c r="J76" s="72"/>
      <c r="K76" s="271"/>
      <c r="L76" s="435"/>
      <c r="M76" s="402">
        <f t="shared" si="24"/>
        <v>0</v>
      </c>
      <c r="N76" s="72"/>
      <c r="O76" s="225"/>
      <c r="P76" s="435"/>
      <c r="Q76" s="402">
        <f t="shared" si="25"/>
        <v>0</v>
      </c>
      <c r="R76" s="72"/>
      <c r="S76" s="225"/>
      <c r="T76" s="435"/>
      <c r="U76" s="402">
        <f t="shared" si="26"/>
        <v>0</v>
      </c>
      <c r="V76" s="72"/>
      <c r="W76" s="606" t="s">
        <v>336</v>
      </c>
      <c r="X76" s="524"/>
      <c r="Y76" s="402"/>
      <c r="Z76" s="40"/>
      <c r="AA76" s="43"/>
      <c r="AB76" s="54"/>
    </row>
    <row r="77" spans="1:28" ht="27.75" customHeight="1">
      <c r="A77" s="124"/>
      <c r="B77" s="625"/>
      <c r="C77" s="217" t="s">
        <v>221</v>
      </c>
      <c r="D77" s="399">
        <v>2290</v>
      </c>
      <c r="E77" s="402">
        <f>ROUND(F77*D77/100,-1)</f>
        <v>0</v>
      </c>
      <c r="F77" s="26">
        <f t="shared" si="27"/>
        <v>0</v>
      </c>
      <c r="G77" s="271"/>
      <c r="H77" s="435"/>
      <c r="I77" s="402">
        <f t="shared" si="31"/>
        <v>0</v>
      </c>
      <c r="J77" s="72"/>
      <c r="K77" s="271"/>
      <c r="L77" s="435"/>
      <c r="M77" s="402">
        <f t="shared" si="24"/>
        <v>0</v>
      </c>
      <c r="N77" s="72"/>
      <c r="O77" s="225"/>
      <c r="P77" s="435"/>
      <c r="Q77" s="402">
        <f t="shared" si="25"/>
        <v>0</v>
      </c>
      <c r="R77" s="72"/>
      <c r="S77" s="225"/>
      <c r="T77" s="435"/>
      <c r="U77" s="402">
        <f t="shared" si="26"/>
        <v>0</v>
      </c>
      <c r="V77" s="72"/>
      <c r="W77" s="271"/>
      <c r="X77" s="435"/>
      <c r="Y77" s="402">
        <f t="shared" si="28"/>
        <v>0</v>
      </c>
      <c r="Z77" s="40"/>
      <c r="AA77" s="43"/>
    </row>
    <row r="78" spans="1:28" ht="27.75" customHeight="1" thickBot="1">
      <c r="A78" s="124"/>
      <c r="B78" s="625"/>
      <c r="C78" s="249" t="s">
        <v>325</v>
      </c>
      <c r="D78" s="408">
        <v>450</v>
      </c>
      <c r="E78" s="409">
        <f>ROUND(F78*D78/100,-1)</f>
        <v>0</v>
      </c>
      <c r="F78" s="58">
        <f t="shared" si="27"/>
        <v>0</v>
      </c>
      <c r="G78" s="270"/>
      <c r="H78" s="435"/>
      <c r="I78" s="402"/>
      <c r="J78" s="29"/>
      <c r="K78" s="270"/>
      <c r="L78" s="435"/>
      <c r="M78" s="402"/>
      <c r="N78" s="29"/>
      <c r="O78" s="225" t="s">
        <v>341</v>
      </c>
      <c r="P78" s="435">
        <v>660</v>
      </c>
      <c r="Q78" s="402">
        <f t="shared" si="25"/>
        <v>0</v>
      </c>
      <c r="R78" s="26">
        <f>+R$70</f>
        <v>0</v>
      </c>
      <c r="S78" s="225" t="s">
        <v>24</v>
      </c>
      <c r="T78" s="435">
        <v>880</v>
      </c>
      <c r="U78" s="402">
        <f t="shared" si="26"/>
        <v>0</v>
      </c>
      <c r="V78" s="26">
        <f>+V$70</f>
        <v>0</v>
      </c>
      <c r="W78" s="270"/>
      <c r="X78" s="435"/>
      <c r="Y78" s="402"/>
      <c r="Z78" s="40"/>
      <c r="AA78" s="43"/>
    </row>
    <row r="79" spans="1:28" ht="27.75" customHeight="1" thickBot="1">
      <c r="A79" s="122"/>
      <c r="B79" s="160">
        <f>+D79+L79+P79+T79+X79+H79</f>
        <v>27450</v>
      </c>
      <c r="C79" s="250" t="s">
        <v>20</v>
      </c>
      <c r="D79" s="433">
        <f>SUBTOTAL(9,D71:D78)</f>
        <v>18220</v>
      </c>
      <c r="E79" s="429">
        <f>SUBTOTAL(9,E71:E78)</f>
        <v>0</v>
      </c>
      <c r="F79" s="36"/>
      <c r="G79" s="250" t="s">
        <v>20</v>
      </c>
      <c r="H79" s="428">
        <f>SUBTOTAL(9,H71:H78)</f>
        <v>250</v>
      </c>
      <c r="I79" s="460">
        <f>SUBTOTAL(9,I71:I78)</f>
        <v>0</v>
      </c>
      <c r="J79" s="36"/>
      <c r="K79" s="250" t="s">
        <v>20</v>
      </c>
      <c r="L79" s="428">
        <f>SUBTOTAL(9,L71:L78)</f>
        <v>290</v>
      </c>
      <c r="M79" s="460">
        <f>SUBTOTAL(9,M71:M78)</f>
        <v>0</v>
      </c>
      <c r="N79" s="36"/>
      <c r="O79" s="243" t="s">
        <v>18</v>
      </c>
      <c r="P79" s="428">
        <f>SUBTOTAL(9,P71:P78)</f>
        <v>2700</v>
      </c>
      <c r="Q79" s="460">
        <f>SUBTOTAL(9,Q71:Q78)</f>
        <v>0</v>
      </c>
      <c r="R79" s="36"/>
      <c r="S79" s="243" t="s">
        <v>18</v>
      </c>
      <c r="T79" s="428">
        <f>SUBTOTAL(9,T71:T78)</f>
        <v>3750</v>
      </c>
      <c r="U79" s="460">
        <f>SUBTOTAL(9,U71:U78)</f>
        <v>0</v>
      </c>
      <c r="V79" s="36"/>
      <c r="W79" s="243" t="s">
        <v>18</v>
      </c>
      <c r="X79" s="428">
        <f>SUBTOTAL(9,X71:X78)</f>
        <v>2240</v>
      </c>
      <c r="Y79" s="429">
        <f>SUBTOTAL(9,Y71:Y78)</f>
        <v>0</v>
      </c>
      <c r="Z79" s="37"/>
    </row>
    <row r="80" spans="1:28" ht="27.75" customHeight="1" thickBot="1">
      <c r="A80" s="114"/>
      <c r="B80" s="162">
        <f>+$C$1</f>
        <v>0</v>
      </c>
      <c r="C80" s="244" t="str">
        <f>IF(E85+M85+Q85+U85+Y85&gt;0,"島原市 " &amp; TEXT(E85+M85+Q85+U85+Y85,"#,###,###枚"),"島原市")</f>
        <v>島原市</v>
      </c>
      <c r="D80" s="423"/>
      <c r="E80" s="424"/>
      <c r="F80" s="115">
        <f>+B80</f>
        <v>0</v>
      </c>
      <c r="G80" s="266"/>
      <c r="H80" s="457"/>
      <c r="I80" s="458"/>
      <c r="J80" s="116"/>
      <c r="K80" s="266"/>
      <c r="L80" s="457"/>
      <c r="M80" s="458"/>
      <c r="N80" s="116">
        <f>+B80</f>
        <v>0</v>
      </c>
      <c r="O80" s="266"/>
      <c r="P80" s="457"/>
      <c r="Q80" s="458"/>
      <c r="R80" s="116">
        <f>+B80</f>
        <v>0</v>
      </c>
      <c r="S80" s="266"/>
      <c r="T80" s="457"/>
      <c r="U80" s="458"/>
      <c r="V80" s="116">
        <f>+B80</f>
        <v>0</v>
      </c>
      <c r="W80" s="266"/>
      <c r="X80" s="457"/>
      <c r="Y80" s="519"/>
      <c r="Z80" s="117">
        <f>+B80</f>
        <v>0</v>
      </c>
    </row>
    <row r="81" spans="1:28" ht="27.75" customHeight="1">
      <c r="A81" s="128"/>
      <c r="B81" s="624" t="s">
        <v>25</v>
      </c>
      <c r="C81" s="247" t="s">
        <v>26</v>
      </c>
      <c r="D81" s="434">
        <v>1880</v>
      </c>
      <c r="E81" s="407">
        <f>ROUND(F81*D81/100,-1)</f>
        <v>0</v>
      </c>
      <c r="F81" s="22">
        <f>+F$80</f>
        <v>0</v>
      </c>
      <c r="G81" s="269"/>
      <c r="H81" s="434"/>
      <c r="I81" s="407"/>
      <c r="J81" s="130"/>
      <c r="K81" s="269" t="s">
        <v>27</v>
      </c>
      <c r="L81" s="434">
        <v>240</v>
      </c>
      <c r="M81" s="407">
        <f>ROUND(N81*L81/100,-1)</f>
        <v>0</v>
      </c>
      <c r="N81" s="22">
        <f>+N$80</f>
        <v>0</v>
      </c>
      <c r="O81" s="269" t="s">
        <v>224</v>
      </c>
      <c r="P81" s="434">
        <v>160</v>
      </c>
      <c r="Q81" s="407">
        <f>ROUND(R81*P81/100,-1)</f>
        <v>0</v>
      </c>
      <c r="R81" s="22">
        <f>+R$80</f>
        <v>0</v>
      </c>
      <c r="S81" s="269" t="s">
        <v>28</v>
      </c>
      <c r="T81" s="434">
        <v>280</v>
      </c>
      <c r="U81" s="407">
        <f>ROUND(V81*T81/100,-1)</f>
        <v>0</v>
      </c>
      <c r="V81" s="22">
        <f>+V$80</f>
        <v>0</v>
      </c>
      <c r="W81" s="245" t="s">
        <v>225</v>
      </c>
      <c r="X81" s="434">
        <v>630</v>
      </c>
      <c r="Y81" s="407">
        <f>ROUND(Z81*X81/100,-1)</f>
        <v>0</v>
      </c>
      <c r="Z81" s="24">
        <f>+Z$80</f>
        <v>0</v>
      </c>
      <c r="AA81" s="43"/>
      <c r="AB81" s="54"/>
    </row>
    <row r="82" spans="1:28" ht="27.75" customHeight="1">
      <c r="A82" s="128"/>
      <c r="B82" s="625"/>
      <c r="C82" s="217" t="s">
        <v>29</v>
      </c>
      <c r="D82" s="435">
        <v>1300</v>
      </c>
      <c r="E82" s="402">
        <f>ROUND(F82*D82/100,-1)</f>
        <v>0</v>
      </c>
      <c r="F82" s="25">
        <f>+F$80</f>
        <v>0</v>
      </c>
      <c r="G82" s="271"/>
      <c r="H82" s="435"/>
      <c r="I82" s="402"/>
      <c r="J82" s="31"/>
      <c r="K82" s="271" t="s">
        <v>30</v>
      </c>
      <c r="L82" s="435">
        <v>150</v>
      </c>
      <c r="M82" s="402">
        <f>ROUND(N82*L82/100,-1)</f>
        <v>0</v>
      </c>
      <c r="N82" s="25">
        <f>+N$80</f>
        <v>0</v>
      </c>
      <c r="O82" s="271" t="s">
        <v>30</v>
      </c>
      <c r="P82" s="435">
        <v>460</v>
      </c>
      <c r="Q82" s="402">
        <f>ROUND(R82*P82/100,-1)</f>
        <v>0</v>
      </c>
      <c r="R82" s="25">
        <f>+R$80</f>
        <v>0</v>
      </c>
      <c r="S82" s="225"/>
      <c r="T82" s="435"/>
      <c r="U82" s="461"/>
      <c r="V82" s="72"/>
      <c r="W82" s="335" t="s">
        <v>226</v>
      </c>
      <c r="X82" s="435">
        <v>650</v>
      </c>
      <c r="Y82" s="402">
        <f>ROUND(Z82*X82/100,-1)</f>
        <v>0</v>
      </c>
      <c r="Z82" s="27">
        <f>+Z$80</f>
        <v>0</v>
      </c>
      <c r="AA82" s="43"/>
    </row>
    <row r="83" spans="1:28" ht="27.75" customHeight="1">
      <c r="A83" s="128"/>
      <c r="B83" s="625"/>
      <c r="C83" s="251" t="s">
        <v>222</v>
      </c>
      <c r="D83" s="399">
        <v>1160</v>
      </c>
      <c r="E83" s="402">
        <f>ROUND(F83*D83/100,-1)</f>
        <v>0</v>
      </c>
      <c r="F83" s="25">
        <f>+F$80</f>
        <v>0</v>
      </c>
      <c r="G83" s="273"/>
      <c r="H83" s="435"/>
      <c r="I83" s="461"/>
      <c r="J83" s="72"/>
      <c r="K83" s="273"/>
      <c r="L83" s="435"/>
      <c r="M83" s="461"/>
      <c r="N83" s="72"/>
      <c r="O83" s="224"/>
      <c r="P83" s="435"/>
      <c r="Q83" s="461"/>
      <c r="R83" s="72"/>
      <c r="S83" s="224"/>
      <c r="T83" s="435"/>
      <c r="U83" s="461"/>
      <c r="V83" s="72"/>
      <c r="W83" s="225"/>
      <c r="X83" s="435"/>
      <c r="Y83" s="461"/>
      <c r="Z83" s="45"/>
      <c r="AA83" s="43"/>
    </row>
    <row r="84" spans="1:28" ht="27.75" customHeight="1" thickBot="1">
      <c r="A84" s="128"/>
      <c r="B84" s="625"/>
      <c r="C84" s="252" t="s">
        <v>223</v>
      </c>
      <c r="D84" s="408">
        <v>540</v>
      </c>
      <c r="E84" s="409">
        <f>ROUND(F84*D84/100,-1)</f>
        <v>0</v>
      </c>
      <c r="F84" s="65">
        <f>+F$80</f>
        <v>0</v>
      </c>
      <c r="G84" s="274"/>
      <c r="H84" s="459"/>
      <c r="I84" s="462"/>
      <c r="J84" s="63"/>
      <c r="K84" s="274"/>
      <c r="L84" s="459"/>
      <c r="M84" s="462"/>
      <c r="N84" s="63"/>
      <c r="O84" s="330"/>
      <c r="P84" s="459"/>
      <c r="Q84" s="462"/>
      <c r="R84" s="63"/>
      <c r="S84" s="330"/>
      <c r="T84" s="459"/>
      <c r="U84" s="462"/>
      <c r="V84" s="63"/>
      <c r="W84" s="330"/>
      <c r="X84" s="459"/>
      <c r="Y84" s="462"/>
      <c r="Z84" s="66"/>
      <c r="AA84" s="43"/>
    </row>
    <row r="85" spans="1:28" ht="27.75" customHeight="1" thickBot="1">
      <c r="A85" s="122"/>
      <c r="B85" s="160">
        <f>+D85+L85+P85+T85+X85</f>
        <v>7450</v>
      </c>
      <c r="C85" s="253" t="s">
        <v>18</v>
      </c>
      <c r="D85" s="431">
        <f>SUBTOTAL(9,D81:D84)</f>
        <v>4880</v>
      </c>
      <c r="E85" s="436">
        <f>SUBTOTAL(9,E81:E84)</f>
        <v>0</v>
      </c>
      <c r="F85" s="61"/>
      <c r="G85" s="243" t="s">
        <v>18</v>
      </c>
      <c r="H85" s="431"/>
      <c r="I85" s="436"/>
      <c r="J85" s="61"/>
      <c r="K85" s="243" t="s">
        <v>18</v>
      </c>
      <c r="L85" s="431">
        <f>SUBTOTAL(9,L81:L84)</f>
        <v>390</v>
      </c>
      <c r="M85" s="436">
        <f>SUBTOTAL(9,M81:M84)</f>
        <v>0</v>
      </c>
      <c r="N85" s="61"/>
      <c r="O85" s="253" t="s">
        <v>18</v>
      </c>
      <c r="P85" s="431">
        <f>SUBTOTAL(9,P81:P84)</f>
        <v>620</v>
      </c>
      <c r="Q85" s="436">
        <f>SUBTOTAL(9,Q81:Q84)</f>
        <v>0</v>
      </c>
      <c r="R85" s="61"/>
      <c r="S85" s="243" t="s">
        <v>18</v>
      </c>
      <c r="T85" s="431">
        <f>SUBTOTAL(9,T81:T84)</f>
        <v>280</v>
      </c>
      <c r="U85" s="436">
        <f>SUBTOTAL(9,U81:U84)</f>
        <v>0</v>
      </c>
      <c r="V85" s="61"/>
      <c r="W85" s="253" t="s">
        <v>18</v>
      </c>
      <c r="X85" s="431">
        <f>SUBTOTAL(9,X81:X84)</f>
        <v>1280</v>
      </c>
      <c r="Y85" s="432">
        <f>SUBTOTAL(9,Y81:Y84)</f>
        <v>0</v>
      </c>
      <c r="Z85" s="37"/>
    </row>
    <row r="86" spans="1:28" ht="27.75" customHeight="1" thickBot="1">
      <c r="A86" s="114"/>
      <c r="B86" s="162">
        <f>+$C$1</f>
        <v>0</v>
      </c>
      <c r="C86" s="244" t="str">
        <f>IF(E97+M97+Q97+U97+Y97&gt;0,"雲仙市 " &amp; TEXT(E97+M97+Q97+U97+Y97,"#,###,###枚"),"雲仙市")</f>
        <v>雲仙市</v>
      </c>
      <c r="D86" s="423"/>
      <c r="E86" s="424"/>
      <c r="F86" s="115">
        <f>+B86</f>
        <v>0</v>
      </c>
      <c r="G86" s="266"/>
      <c r="H86" s="457"/>
      <c r="I86" s="458"/>
      <c r="J86" s="116"/>
      <c r="K86" s="266"/>
      <c r="L86" s="457"/>
      <c r="M86" s="458"/>
      <c r="N86" s="116"/>
      <c r="O86" s="266"/>
      <c r="P86" s="457"/>
      <c r="Q86" s="458"/>
      <c r="R86" s="116"/>
      <c r="S86" s="266"/>
      <c r="T86" s="457"/>
      <c r="U86" s="458"/>
      <c r="V86" s="116"/>
      <c r="W86" s="266"/>
      <c r="X86" s="457"/>
      <c r="Y86" s="519"/>
      <c r="Z86" s="117"/>
    </row>
    <row r="87" spans="1:28" ht="27.75" customHeight="1">
      <c r="A87" s="124"/>
      <c r="B87" s="624" t="s">
        <v>31</v>
      </c>
      <c r="C87" s="247" t="s">
        <v>227</v>
      </c>
      <c r="D87" s="400">
        <v>1680</v>
      </c>
      <c r="E87" s="407">
        <f t="shared" ref="E87:E96" si="32">ROUND(F87*D87/100,-1)</f>
        <v>0</v>
      </c>
      <c r="F87" s="22">
        <f t="shared" ref="F87:F96" si="33">+F$86</f>
        <v>0</v>
      </c>
      <c r="G87" s="275"/>
      <c r="H87" s="434"/>
      <c r="I87" s="407"/>
      <c r="J87" s="130"/>
      <c r="K87" s="275"/>
      <c r="L87" s="434"/>
      <c r="M87" s="407"/>
      <c r="N87" s="130"/>
      <c r="O87" s="331"/>
      <c r="P87" s="434"/>
      <c r="Q87" s="407"/>
      <c r="R87" s="130"/>
      <c r="S87" s="315"/>
      <c r="T87" s="406"/>
      <c r="U87" s="505"/>
      <c r="V87" s="130"/>
      <c r="W87" s="364"/>
      <c r="X87" s="434"/>
      <c r="Y87" s="407"/>
      <c r="Z87" s="39"/>
      <c r="AA87" s="43"/>
      <c r="AB87" s="54"/>
    </row>
    <row r="88" spans="1:28" ht="27.75" customHeight="1">
      <c r="A88" s="124"/>
      <c r="B88" s="625"/>
      <c r="C88" s="217" t="s">
        <v>228</v>
      </c>
      <c r="D88" s="399">
        <v>630</v>
      </c>
      <c r="E88" s="402">
        <f t="shared" si="32"/>
        <v>0</v>
      </c>
      <c r="F88" s="25">
        <f t="shared" si="33"/>
        <v>0</v>
      </c>
      <c r="G88" s="276"/>
      <c r="H88" s="435"/>
      <c r="I88" s="402"/>
      <c r="J88" s="62"/>
      <c r="K88" s="276"/>
      <c r="L88" s="435"/>
      <c r="M88" s="402"/>
      <c r="N88" s="62"/>
      <c r="O88" s="224"/>
      <c r="P88" s="435"/>
      <c r="Q88" s="402"/>
      <c r="R88" s="62"/>
      <c r="S88" s="224"/>
      <c r="T88" s="435"/>
      <c r="U88" s="402"/>
      <c r="V88" s="129"/>
      <c r="W88" s="280"/>
      <c r="X88" s="435"/>
      <c r="Y88" s="525"/>
      <c r="Z88" s="40"/>
      <c r="AA88" s="43"/>
    </row>
    <row r="89" spans="1:28" ht="27.75" customHeight="1">
      <c r="A89" s="124"/>
      <c r="B89" s="625"/>
      <c r="C89" s="251" t="s">
        <v>229</v>
      </c>
      <c r="D89" s="399">
        <v>740</v>
      </c>
      <c r="E89" s="402">
        <f t="shared" si="32"/>
        <v>0</v>
      </c>
      <c r="F89" s="25">
        <f t="shared" si="33"/>
        <v>0</v>
      </c>
      <c r="G89" s="273"/>
      <c r="H89" s="435"/>
      <c r="I89" s="402"/>
      <c r="J89" s="62"/>
      <c r="K89" s="273"/>
      <c r="L89" s="435"/>
      <c r="M89" s="402"/>
      <c r="N89" s="62"/>
      <c r="O89" s="224"/>
      <c r="P89" s="435"/>
      <c r="Q89" s="402"/>
      <c r="R89" s="62"/>
      <c r="S89" s="224"/>
      <c r="T89" s="435"/>
      <c r="U89" s="402"/>
      <c r="V89" s="129"/>
      <c r="W89" s="271"/>
      <c r="X89" s="435"/>
      <c r="Y89" s="402"/>
      <c r="Z89" s="82"/>
      <c r="AA89" s="43"/>
    </row>
    <row r="90" spans="1:28" ht="27.75" customHeight="1">
      <c r="A90" s="124"/>
      <c r="B90" s="625"/>
      <c r="C90" s="251" t="s">
        <v>230</v>
      </c>
      <c r="D90" s="399">
        <v>1430</v>
      </c>
      <c r="E90" s="402">
        <f t="shared" si="32"/>
        <v>0</v>
      </c>
      <c r="F90" s="25">
        <f t="shared" si="33"/>
        <v>0</v>
      </c>
      <c r="G90" s="273"/>
      <c r="H90" s="435"/>
      <c r="I90" s="402"/>
      <c r="J90" s="62"/>
      <c r="K90" s="273"/>
      <c r="L90" s="435"/>
      <c r="M90" s="402"/>
      <c r="N90" s="62"/>
      <c r="O90" s="224"/>
      <c r="P90" s="435"/>
      <c r="Q90" s="402"/>
      <c r="R90" s="62"/>
      <c r="S90" s="242"/>
      <c r="T90" s="403"/>
      <c r="U90" s="402"/>
      <c r="V90" s="31"/>
      <c r="W90" s="271"/>
      <c r="X90" s="435"/>
      <c r="Y90" s="402"/>
      <c r="Z90" s="82"/>
      <c r="AA90" s="43"/>
    </row>
    <row r="91" spans="1:28" ht="27.75" customHeight="1">
      <c r="A91" s="124"/>
      <c r="B91" s="625"/>
      <c r="C91" s="251" t="s">
        <v>231</v>
      </c>
      <c r="D91" s="399">
        <v>1380</v>
      </c>
      <c r="E91" s="402">
        <f t="shared" si="32"/>
        <v>0</v>
      </c>
      <c r="F91" s="25">
        <f t="shared" si="33"/>
        <v>0</v>
      </c>
      <c r="G91" s="273"/>
      <c r="H91" s="435"/>
      <c r="I91" s="402"/>
      <c r="J91" s="62"/>
      <c r="K91" s="273"/>
      <c r="L91" s="435"/>
      <c r="M91" s="402"/>
      <c r="N91" s="62"/>
      <c r="O91" s="224"/>
      <c r="P91" s="435"/>
      <c r="Q91" s="402"/>
      <c r="R91" s="62"/>
      <c r="S91" s="224"/>
      <c r="T91" s="435"/>
      <c r="U91" s="402"/>
      <c r="V91" s="129"/>
      <c r="W91" s="270"/>
      <c r="X91" s="435"/>
      <c r="Y91" s="402"/>
      <c r="Z91" s="40"/>
      <c r="AA91" s="43"/>
    </row>
    <row r="92" spans="1:28" ht="27.75" customHeight="1">
      <c r="A92" s="124"/>
      <c r="B92" s="625"/>
      <c r="C92" s="217" t="s">
        <v>361</v>
      </c>
      <c r="D92" s="399">
        <v>770</v>
      </c>
      <c r="E92" s="402">
        <f t="shared" si="32"/>
        <v>0</v>
      </c>
      <c r="F92" s="25">
        <f t="shared" si="33"/>
        <v>0</v>
      </c>
      <c r="G92" s="273"/>
      <c r="H92" s="435"/>
      <c r="I92" s="402"/>
      <c r="J92" s="62"/>
      <c r="K92" s="273"/>
      <c r="L92" s="435"/>
      <c r="M92" s="402"/>
      <c r="N92" s="62"/>
      <c r="O92" s="224"/>
      <c r="P92" s="435"/>
      <c r="Q92" s="402"/>
      <c r="R92" s="62"/>
      <c r="S92" s="224"/>
      <c r="T92" s="435"/>
      <c r="U92" s="402"/>
      <c r="V92" s="129"/>
      <c r="W92" s="224"/>
      <c r="X92" s="435"/>
      <c r="Y92" s="402"/>
      <c r="Z92" s="82"/>
      <c r="AA92" s="43"/>
    </row>
    <row r="93" spans="1:28" ht="27.75" customHeight="1">
      <c r="A93" s="124"/>
      <c r="B93" s="625"/>
      <c r="C93" s="207" t="s">
        <v>232</v>
      </c>
      <c r="D93" s="398">
        <v>1210</v>
      </c>
      <c r="E93" s="402">
        <f t="shared" si="32"/>
        <v>0</v>
      </c>
      <c r="F93" s="25">
        <f t="shared" si="33"/>
        <v>0</v>
      </c>
      <c r="G93" s="273"/>
      <c r="H93" s="435"/>
      <c r="I93" s="402"/>
      <c r="J93" s="62"/>
      <c r="K93" s="273"/>
      <c r="L93" s="435"/>
      <c r="M93" s="402"/>
      <c r="N93" s="62"/>
      <c r="O93" s="224"/>
      <c r="P93" s="435"/>
      <c r="Q93" s="402"/>
      <c r="R93" s="62"/>
      <c r="S93" s="248"/>
      <c r="T93" s="435"/>
      <c r="U93" s="402"/>
      <c r="V93" s="31"/>
      <c r="W93" s="242"/>
      <c r="X93" s="426"/>
      <c r="Y93" s="413"/>
      <c r="Z93" s="40"/>
      <c r="AA93" s="43"/>
    </row>
    <row r="94" spans="1:28" ht="27.75" customHeight="1">
      <c r="A94" s="124"/>
      <c r="B94" s="625"/>
      <c r="C94" s="251" t="s">
        <v>233</v>
      </c>
      <c r="D94" s="399">
        <v>80</v>
      </c>
      <c r="E94" s="402">
        <f t="shared" si="32"/>
        <v>0</v>
      </c>
      <c r="F94" s="25">
        <f t="shared" si="33"/>
        <v>0</v>
      </c>
      <c r="G94" s="273"/>
      <c r="H94" s="435"/>
      <c r="I94" s="402"/>
      <c r="J94" s="62"/>
      <c r="K94" s="273"/>
      <c r="L94" s="435"/>
      <c r="M94" s="402"/>
      <c r="N94" s="62"/>
      <c r="O94" s="224"/>
      <c r="P94" s="435"/>
      <c r="Q94" s="402"/>
      <c r="R94" s="62"/>
      <c r="S94" s="224"/>
      <c r="T94" s="435"/>
      <c r="U94" s="402"/>
      <c r="V94" s="62"/>
      <c r="W94" s="225"/>
      <c r="X94" s="435"/>
      <c r="Y94" s="402"/>
      <c r="Z94" s="126"/>
      <c r="AA94" s="43"/>
    </row>
    <row r="95" spans="1:28" ht="27.75" customHeight="1">
      <c r="A95" s="124"/>
      <c r="B95" s="625"/>
      <c r="C95" s="254" t="s">
        <v>234</v>
      </c>
      <c r="D95" s="437">
        <v>200</v>
      </c>
      <c r="E95" s="402">
        <f t="shared" si="32"/>
        <v>0</v>
      </c>
      <c r="F95" s="25">
        <f t="shared" si="33"/>
        <v>0</v>
      </c>
      <c r="G95" s="277"/>
      <c r="H95" s="435"/>
      <c r="I95" s="402"/>
      <c r="J95" s="62"/>
      <c r="K95" s="277"/>
      <c r="L95" s="435"/>
      <c r="M95" s="402"/>
      <c r="N95" s="62"/>
      <c r="O95" s="224"/>
      <c r="P95" s="435"/>
      <c r="Q95" s="402"/>
      <c r="R95" s="62"/>
      <c r="S95" s="224"/>
      <c r="T95" s="435"/>
      <c r="U95" s="402"/>
      <c r="V95" s="62"/>
      <c r="W95" s="224"/>
      <c r="X95" s="435"/>
      <c r="Y95" s="402"/>
      <c r="Z95" s="126"/>
      <c r="AA95" s="43"/>
    </row>
    <row r="96" spans="1:28" ht="27.75" customHeight="1" thickBot="1">
      <c r="A96" s="124"/>
      <c r="B96" s="625"/>
      <c r="C96" s="249" t="s">
        <v>235</v>
      </c>
      <c r="D96" s="408">
        <v>660</v>
      </c>
      <c r="E96" s="409">
        <f t="shared" si="32"/>
        <v>0</v>
      </c>
      <c r="F96" s="65">
        <f t="shared" si="33"/>
        <v>0</v>
      </c>
      <c r="G96" s="278"/>
      <c r="H96" s="459"/>
      <c r="I96" s="409"/>
      <c r="J96" s="67"/>
      <c r="K96" s="278"/>
      <c r="L96" s="459"/>
      <c r="M96" s="409"/>
      <c r="N96" s="67"/>
      <c r="O96" s="330"/>
      <c r="P96" s="459"/>
      <c r="Q96" s="409"/>
      <c r="R96" s="67"/>
      <c r="S96" s="330"/>
      <c r="T96" s="459"/>
      <c r="U96" s="409"/>
      <c r="V96" s="67"/>
      <c r="W96" s="228"/>
      <c r="X96" s="459"/>
      <c r="Y96" s="409"/>
      <c r="Z96" s="127"/>
      <c r="AA96" s="43"/>
    </row>
    <row r="97" spans="1:28" ht="27.75" customHeight="1" thickBot="1">
      <c r="A97" s="122"/>
      <c r="B97" s="160">
        <f>+D97+L97+P97+T97+X97</f>
        <v>8780</v>
      </c>
      <c r="C97" s="250" t="s">
        <v>20</v>
      </c>
      <c r="D97" s="428">
        <f>SUBTOTAL(9,D87:D96)</f>
        <v>8780</v>
      </c>
      <c r="E97" s="429">
        <f>SUBTOTAL(9,E87:E96)</f>
        <v>0</v>
      </c>
      <c r="F97" s="36"/>
      <c r="G97" s="243" t="s">
        <v>18</v>
      </c>
      <c r="H97" s="428"/>
      <c r="I97" s="429"/>
      <c r="J97" s="36"/>
      <c r="K97" s="243" t="s">
        <v>18</v>
      </c>
      <c r="L97" s="428"/>
      <c r="M97" s="429"/>
      <c r="N97" s="36"/>
      <c r="O97" s="246" t="s">
        <v>20</v>
      </c>
      <c r="P97" s="428"/>
      <c r="Q97" s="429"/>
      <c r="R97" s="36"/>
      <c r="S97" s="243" t="s">
        <v>18</v>
      </c>
      <c r="T97" s="428">
        <f>SUBTOTAL(9,T87:T96)</f>
        <v>0</v>
      </c>
      <c r="U97" s="429">
        <f>SUBTOTAL(9,U87:U96)</f>
        <v>0</v>
      </c>
      <c r="V97" s="36"/>
      <c r="W97" s="253" t="s">
        <v>18</v>
      </c>
      <c r="X97" s="428">
        <f>SUBTOTAL(9,X87:X96)</f>
        <v>0</v>
      </c>
      <c r="Y97" s="429">
        <f>SUBTOTAL(9,Y87:Y96)</f>
        <v>0</v>
      </c>
      <c r="Z97" s="37"/>
    </row>
    <row r="98" spans="1:28" ht="27.75" customHeight="1" thickBot="1">
      <c r="A98" s="114"/>
      <c r="B98" s="162">
        <f>+$C$1</f>
        <v>0</v>
      </c>
      <c r="C98" s="244" t="str">
        <f>IF(E105+M105+Q105+U105+Y105&gt;0,"南島原市 " &amp; TEXT(E105+M105+Q105+U105+Y105,"#,###,###枚"),"南島原市")</f>
        <v>南島原市</v>
      </c>
      <c r="D98" s="423"/>
      <c r="E98" s="424"/>
      <c r="F98" s="115">
        <f>+B98</f>
        <v>0</v>
      </c>
      <c r="G98" s="266"/>
      <c r="H98" s="457"/>
      <c r="I98" s="458"/>
      <c r="J98" s="116"/>
      <c r="K98" s="266"/>
      <c r="L98" s="457"/>
      <c r="M98" s="458"/>
      <c r="N98" s="116">
        <f>+B98</f>
        <v>0</v>
      </c>
      <c r="O98" s="266"/>
      <c r="P98" s="457"/>
      <c r="Q98" s="458"/>
      <c r="R98" s="116">
        <f>+B98</f>
        <v>0</v>
      </c>
      <c r="S98" s="266"/>
      <c r="T98" s="457"/>
      <c r="U98" s="458"/>
      <c r="V98" s="116">
        <f>+B98</f>
        <v>0</v>
      </c>
      <c r="W98" s="266"/>
      <c r="X98" s="457"/>
      <c r="Y98" s="519"/>
      <c r="Z98" s="117">
        <f>+B98</f>
        <v>0</v>
      </c>
    </row>
    <row r="99" spans="1:28" ht="27.75" customHeight="1">
      <c r="A99" s="124"/>
      <c r="B99" s="624" t="s">
        <v>32</v>
      </c>
      <c r="C99" s="247" t="s">
        <v>236</v>
      </c>
      <c r="D99" s="400">
        <v>880</v>
      </c>
      <c r="E99" s="407">
        <f t="shared" ref="E99:E101" si="34">ROUND(F99*D99/100,-1)</f>
        <v>0</v>
      </c>
      <c r="F99" s="22">
        <f t="shared" ref="F99:F104" si="35">+F$98</f>
        <v>0</v>
      </c>
      <c r="G99" s="279"/>
      <c r="H99" s="434"/>
      <c r="I99" s="407"/>
      <c r="J99" s="68"/>
      <c r="K99" s="279"/>
      <c r="L99" s="434"/>
      <c r="M99" s="407"/>
      <c r="N99" s="68"/>
      <c r="O99" s="332"/>
      <c r="P99" s="434"/>
      <c r="Q99" s="407"/>
      <c r="R99" s="68"/>
      <c r="S99" s="245" t="s">
        <v>292</v>
      </c>
      <c r="T99" s="434">
        <v>310</v>
      </c>
      <c r="U99" s="407">
        <f>ROUND(V99*T99/100,-1)</f>
        <v>0</v>
      </c>
      <c r="V99" s="22">
        <f>+V$98</f>
        <v>0</v>
      </c>
      <c r="W99" s="340"/>
      <c r="X99" s="434"/>
      <c r="Y99" s="407"/>
      <c r="Z99" s="130"/>
      <c r="AA99" s="43"/>
      <c r="AB99" s="54"/>
    </row>
    <row r="100" spans="1:28" ht="27.75" customHeight="1">
      <c r="A100" s="124"/>
      <c r="B100" s="625"/>
      <c r="C100" s="217" t="s">
        <v>33</v>
      </c>
      <c r="D100" s="399">
        <v>770</v>
      </c>
      <c r="E100" s="402">
        <f t="shared" si="34"/>
        <v>0</v>
      </c>
      <c r="F100" s="25">
        <f t="shared" si="35"/>
        <v>0</v>
      </c>
      <c r="G100" s="271"/>
      <c r="H100" s="435"/>
      <c r="I100" s="402"/>
      <c r="J100" s="31"/>
      <c r="K100" s="270"/>
      <c r="L100" s="435"/>
      <c r="M100" s="402"/>
      <c r="N100" s="25">
        <f>+N$98</f>
        <v>0</v>
      </c>
      <c r="O100" s="277"/>
      <c r="P100" s="435"/>
      <c r="Q100" s="402"/>
      <c r="R100" s="62"/>
      <c r="S100" s="335"/>
      <c r="T100" s="435"/>
      <c r="U100" s="402"/>
      <c r="V100" s="71"/>
      <c r="W100" s="335" t="s">
        <v>239</v>
      </c>
      <c r="X100" s="435">
        <v>360</v>
      </c>
      <c r="Y100" s="402">
        <f>ROUND(Z100*X100/100,-1)</f>
        <v>0</v>
      </c>
      <c r="Z100" s="25">
        <f>+Z$98</f>
        <v>0</v>
      </c>
      <c r="AA100" s="43"/>
    </row>
    <row r="101" spans="1:28" ht="27.75" customHeight="1">
      <c r="A101" s="124"/>
      <c r="B101" s="625"/>
      <c r="C101" s="217" t="s">
        <v>301</v>
      </c>
      <c r="D101" s="399">
        <v>1850</v>
      </c>
      <c r="E101" s="402">
        <f t="shared" si="34"/>
        <v>0</v>
      </c>
      <c r="F101" s="25">
        <f t="shared" si="35"/>
        <v>0</v>
      </c>
      <c r="G101" s="280"/>
      <c r="H101" s="435"/>
      <c r="I101" s="402"/>
      <c r="J101" s="31"/>
      <c r="K101" s="280"/>
      <c r="L101" s="435"/>
      <c r="M101" s="402"/>
      <c r="N101" s="31"/>
      <c r="O101" s="277"/>
      <c r="P101" s="435"/>
      <c r="Q101" s="402"/>
      <c r="R101" s="62"/>
      <c r="S101" s="335"/>
      <c r="T101" s="435"/>
      <c r="U101" s="402"/>
      <c r="V101" s="71"/>
      <c r="W101" s="248"/>
      <c r="X101" s="435"/>
      <c r="Y101" s="402"/>
      <c r="Z101" s="31"/>
      <c r="AA101" s="43"/>
    </row>
    <row r="102" spans="1:28" ht="27.75" customHeight="1">
      <c r="A102" s="124"/>
      <c r="B102" s="625"/>
      <c r="C102" s="208" t="s">
        <v>297</v>
      </c>
      <c r="D102" s="398">
        <v>1750</v>
      </c>
      <c r="E102" s="413">
        <f>ROUND(F102*D102/100,-1)</f>
        <v>0</v>
      </c>
      <c r="F102" s="25">
        <f t="shared" si="35"/>
        <v>0</v>
      </c>
      <c r="G102" s="281"/>
      <c r="H102" s="430"/>
      <c r="I102" s="402"/>
      <c r="J102" s="31"/>
      <c r="K102" s="281"/>
      <c r="L102" s="430"/>
      <c r="M102" s="402"/>
      <c r="N102" s="31"/>
      <c r="O102" s="271" t="s">
        <v>96</v>
      </c>
      <c r="P102" s="435">
        <v>70</v>
      </c>
      <c r="Q102" s="402">
        <f>ROUND(R103*P102/100,-1)</f>
        <v>0</v>
      </c>
      <c r="R102" s="62"/>
      <c r="S102" s="335"/>
      <c r="T102" s="435"/>
      <c r="U102" s="402"/>
      <c r="V102" s="71"/>
      <c r="W102" s="551"/>
      <c r="X102" s="435"/>
      <c r="Y102" s="402"/>
      <c r="Z102" s="129"/>
      <c r="AA102" s="43"/>
    </row>
    <row r="103" spans="1:28" ht="27.75" customHeight="1">
      <c r="A103" s="124"/>
      <c r="B103" s="625"/>
      <c r="C103" s="217" t="s">
        <v>237</v>
      </c>
      <c r="D103" s="399">
        <v>810</v>
      </c>
      <c r="E103" s="402">
        <f>ROUND(F103*D103/100,-1)</f>
        <v>0</v>
      </c>
      <c r="F103" s="25">
        <f t="shared" si="35"/>
        <v>0</v>
      </c>
      <c r="G103" s="282"/>
      <c r="H103" s="430"/>
      <c r="I103" s="413"/>
      <c r="J103" s="71"/>
      <c r="K103" s="282"/>
      <c r="L103" s="430"/>
      <c r="M103" s="413"/>
      <c r="N103" s="71"/>
      <c r="O103" s="582"/>
      <c r="P103" s="583"/>
      <c r="Q103" s="584"/>
      <c r="R103" s="25">
        <f>+R$98</f>
        <v>0</v>
      </c>
      <c r="S103" s="335"/>
      <c r="T103" s="435"/>
      <c r="U103" s="402"/>
      <c r="V103" s="71"/>
      <c r="W103" s="271" t="s">
        <v>240</v>
      </c>
      <c r="X103" s="435">
        <v>140</v>
      </c>
      <c r="Y103" s="402">
        <f t="shared" ref="Y103:Y104" si="36">ROUND(Z103*X103/100,-1)</f>
        <v>0</v>
      </c>
      <c r="Z103" s="25">
        <f>+Z$98</f>
        <v>0</v>
      </c>
      <c r="AA103" s="43"/>
    </row>
    <row r="104" spans="1:28" ht="27.75" customHeight="1" thickBot="1">
      <c r="A104" s="124"/>
      <c r="B104" s="625"/>
      <c r="C104" s="252" t="s">
        <v>238</v>
      </c>
      <c r="D104" s="408">
        <v>1120</v>
      </c>
      <c r="E104" s="409">
        <f>ROUND(F104*D104/100,-1)</f>
        <v>0</v>
      </c>
      <c r="F104" s="65">
        <f t="shared" si="35"/>
        <v>0</v>
      </c>
      <c r="G104" s="283"/>
      <c r="H104" s="430"/>
      <c r="I104" s="402"/>
      <c r="J104" s="71"/>
      <c r="K104" s="283"/>
      <c r="L104" s="430"/>
      <c r="M104" s="402"/>
      <c r="N104" s="71"/>
      <c r="O104" s="585"/>
      <c r="P104" s="459"/>
      <c r="Q104" s="409"/>
      <c r="R104" s="62"/>
      <c r="S104" s="335"/>
      <c r="T104" s="435"/>
      <c r="U104" s="402"/>
      <c r="V104" s="62"/>
      <c r="W104" s="347" t="s">
        <v>241</v>
      </c>
      <c r="X104" s="459">
        <v>220</v>
      </c>
      <c r="Y104" s="409">
        <f t="shared" si="36"/>
        <v>0</v>
      </c>
      <c r="Z104" s="25">
        <f>+Z$98</f>
        <v>0</v>
      </c>
      <c r="AA104" s="43"/>
    </row>
    <row r="105" spans="1:28" ht="27.75" customHeight="1" thickBot="1">
      <c r="A105" s="122"/>
      <c r="B105" s="160">
        <f>+D105+L105+P105+T105+X105</f>
        <v>8280</v>
      </c>
      <c r="C105" s="250" t="s">
        <v>20</v>
      </c>
      <c r="D105" s="428">
        <f>SUBTOTAL(9,D99:D104)</f>
        <v>7180</v>
      </c>
      <c r="E105" s="429">
        <f>SUBTOTAL(9,E99:E104)</f>
        <v>0</v>
      </c>
      <c r="F105" s="36"/>
      <c r="G105" s="243" t="s">
        <v>18</v>
      </c>
      <c r="H105" s="428"/>
      <c r="I105" s="429"/>
      <c r="J105" s="36"/>
      <c r="K105" s="243" t="s">
        <v>18</v>
      </c>
      <c r="L105" s="428">
        <f>SUBTOTAL(9,L99:L104)</f>
        <v>0</v>
      </c>
      <c r="M105" s="429">
        <f>SUBTOTAL(9,M99:M104)</f>
        <v>0</v>
      </c>
      <c r="N105" s="36"/>
      <c r="O105" s="246" t="s">
        <v>18</v>
      </c>
      <c r="P105" s="431">
        <f>SUBTOTAL(9,P99:P104)</f>
        <v>70</v>
      </c>
      <c r="Q105" s="432">
        <f>SUBTOTAL(9,Q99:Q104)</f>
        <v>0</v>
      </c>
      <c r="R105" s="36"/>
      <c r="S105" s="243" t="s">
        <v>18</v>
      </c>
      <c r="T105" s="428">
        <f>SUBTOTAL(9,T99:T104)</f>
        <v>310</v>
      </c>
      <c r="U105" s="429">
        <f>SUBTOTAL(9,U99:U104)</f>
        <v>0</v>
      </c>
      <c r="V105" s="36"/>
      <c r="W105" s="253" t="s">
        <v>18</v>
      </c>
      <c r="X105" s="428">
        <f>SUBTOTAL(9,X99:X104)</f>
        <v>720</v>
      </c>
      <c r="Y105" s="429">
        <f>SUBTOTAL(9,Y99:Y104)</f>
        <v>0</v>
      </c>
      <c r="Z105" s="49"/>
    </row>
    <row r="106" spans="1:28" ht="27.75" customHeight="1" thickBot="1">
      <c r="A106" s="114"/>
      <c r="B106" s="162">
        <f>+$C$1</f>
        <v>0</v>
      </c>
      <c r="C106" s="244" t="str">
        <f>IF(E113+M113+Q113+U113+Y113+I113&gt;0,"大村市 " &amp; TEXT(E113+M113+Q113+U113+Y113+I113,"#,###,###枚"),"大村市")</f>
        <v>大村市</v>
      </c>
      <c r="D106" s="423"/>
      <c r="E106" s="424"/>
      <c r="F106" s="115">
        <f>+B106</f>
        <v>0</v>
      </c>
      <c r="G106" s="266"/>
      <c r="H106" s="457"/>
      <c r="I106" s="458"/>
      <c r="J106" s="116">
        <f>+$B$106</f>
        <v>0</v>
      </c>
      <c r="K106" s="266"/>
      <c r="L106" s="457"/>
      <c r="M106" s="458"/>
      <c r="N106" s="116">
        <f>+B106</f>
        <v>0</v>
      </c>
      <c r="O106" s="266"/>
      <c r="P106" s="457"/>
      <c r="Q106" s="458"/>
      <c r="R106" s="116">
        <f>+B106</f>
        <v>0</v>
      </c>
      <c r="S106" s="266"/>
      <c r="T106" s="457"/>
      <c r="U106" s="458"/>
      <c r="V106" s="116">
        <f>+B106</f>
        <v>0</v>
      </c>
      <c r="W106" s="266"/>
      <c r="X106" s="457"/>
      <c r="Y106" s="519"/>
      <c r="Z106" s="117">
        <f>+B106</f>
        <v>0</v>
      </c>
    </row>
    <row r="107" spans="1:28" ht="27.75" customHeight="1">
      <c r="A107" s="124"/>
      <c r="B107" s="624" t="s">
        <v>76</v>
      </c>
      <c r="C107" s="247" t="s">
        <v>242</v>
      </c>
      <c r="D107" s="400">
        <v>2180</v>
      </c>
      <c r="E107" s="401">
        <f t="shared" ref="E107:E112" si="37">ROUND(F107*D107/100,-1)</f>
        <v>0</v>
      </c>
      <c r="F107" s="22">
        <f t="shared" ref="F107:F112" si="38">+F$106</f>
        <v>0</v>
      </c>
      <c r="G107" s="284"/>
      <c r="H107" s="434"/>
      <c r="I107" s="401"/>
      <c r="J107" s="130"/>
      <c r="K107" s="319"/>
      <c r="L107" s="434"/>
      <c r="M107" s="401"/>
      <c r="N107" s="130"/>
      <c r="O107" s="329"/>
      <c r="P107" s="434"/>
      <c r="Q107" s="401"/>
      <c r="R107" s="130"/>
      <c r="S107" s="269" t="s">
        <v>77</v>
      </c>
      <c r="T107" s="434">
        <v>650</v>
      </c>
      <c r="U107" s="401">
        <f>ROUND(V107*T107/100,-1)</f>
        <v>0</v>
      </c>
      <c r="V107" s="22">
        <f>+V$106</f>
        <v>0</v>
      </c>
      <c r="W107" s="604" t="s">
        <v>300</v>
      </c>
      <c r="X107" s="434">
        <v>3180</v>
      </c>
      <c r="Y107" s="401">
        <f>ROUND(Z107*X107/100,-1)</f>
        <v>0</v>
      </c>
      <c r="Z107" s="24">
        <f>+Z$106</f>
        <v>0</v>
      </c>
      <c r="AA107" s="119"/>
      <c r="AB107" s="54"/>
    </row>
    <row r="108" spans="1:28" ht="27.75" customHeight="1">
      <c r="A108" s="124"/>
      <c r="B108" s="625"/>
      <c r="C108" s="217" t="s">
        <v>243</v>
      </c>
      <c r="D108" s="399">
        <v>1710</v>
      </c>
      <c r="E108" s="402">
        <f t="shared" si="37"/>
        <v>0</v>
      </c>
      <c r="F108" s="25">
        <f t="shared" si="38"/>
        <v>0</v>
      </c>
      <c r="G108" s="271"/>
      <c r="H108" s="435"/>
      <c r="I108" s="402"/>
      <c r="J108" s="31"/>
      <c r="K108" s="198"/>
      <c r="L108" s="435"/>
      <c r="M108" s="402"/>
      <c r="N108" s="25">
        <f>+N$106</f>
        <v>0</v>
      </c>
      <c r="O108" s="271" t="s">
        <v>78</v>
      </c>
      <c r="P108" s="435">
        <v>300</v>
      </c>
      <c r="Q108" s="402">
        <f>ROUND(R108*P108/100,-1)</f>
        <v>0</v>
      </c>
      <c r="R108" s="25">
        <f>+R$106</f>
        <v>0</v>
      </c>
      <c r="S108" s="271" t="s">
        <v>79</v>
      </c>
      <c r="T108" s="435">
        <v>730</v>
      </c>
      <c r="U108" s="402">
        <f>ROUND(V108*T108/100,-1)</f>
        <v>0</v>
      </c>
      <c r="V108" s="25">
        <f>+V$106</f>
        <v>0</v>
      </c>
      <c r="W108" s="354"/>
      <c r="X108" s="435"/>
      <c r="Y108" s="402"/>
      <c r="Z108" s="40"/>
      <c r="AA108" s="119"/>
    </row>
    <row r="109" spans="1:28" ht="27.75" customHeight="1">
      <c r="A109" s="124"/>
      <c r="B109" s="625"/>
      <c r="C109" s="217" t="s">
        <v>79</v>
      </c>
      <c r="D109" s="399">
        <v>1710</v>
      </c>
      <c r="E109" s="402">
        <f t="shared" si="37"/>
        <v>0</v>
      </c>
      <c r="F109" s="25">
        <f t="shared" si="38"/>
        <v>0</v>
      </c>
      <c r="G109" s="232" t="s">
        <v>312</v>
      </c>
      <c r="H109" s="426">
        <v>100</v>
      </c>
      <c r="I109" s="413">
        <f t="shared" ref="I109" si="39">IF(+J109&gt;0,+H109,0)</f>
        <v>0</v>
      </c>
      <c r="J109" s="25">
        <f>+J$106</f>
        <v>0</v>
      </c>
      <c r="K109" s="225"/>
      <c r="L109" s="435"/>
      <c r="M109" s="402"/>
      <c r="N109" s="71"/>
      <c r="O109" s="271"/>
      <c r="P109" s="435"/>
      <c r="Q109" s="402"/>
      <c r="R109" s="71"/>
      <c r="S109" s="271"/>
      <c r="T109" s="435"/>
      <c r="U109" s="402"/>
      <c r="V109" s="71"/>
      <c r="W109" s="605"/>
      <c r="X109" s="435"/>
      <c r="Y109" s="402"/>
      <c r="Z109" s="40"/>
      <c r="AA109" s="119"/>
    </row>
    <row r="110" spans="1:28" ht="27.75" customHeight="1">
      <c r="A110" s="124"/>
      <c r="B110" s="625"/>
      <c r="C110" s="217" t="s">
        <v>80</v>
      </c>
      <c r="D110" s="399">
        <v>3000</v>
      </c>
      <c r="E110" s="402">
        <f t="shared" si="37"/>
        <v>0</v>
      </c>
      <c r="F110" s="25">
        <f t="shared" si="38"/>
        <v>0</v>
      </c>
      <c r="G110" s="281"/>
      <c r="H110" s="435"/>
      <c r="I110" s="402"/>
      <c r="J110" s="31"/>
      <c r="K110" s="281"/>
      <c r="L110" s="435"/>
      <c r="M110" s="402"/>
      <c r="N110" s="31"/>
      <c r="O110" s="271" t="s">
        <v>245</v>
      </c>
      <c r="P110" s="435">
        <v>90</v>
      </c>
      <c r="Q110" s="402">
        <f>ROUND(R110*P110/100,-1)</f>
        <v>0</v>
      </c>
      <c r="R110" s="25">
        <f>+R$106</f>
        <v>0</v>
      </c>
      <c r="S110" s="271" t="s">
        <v>80</v>
      </c>
      <c r="T110" s="435">
        <v>670</v>
      </c>
      <c r="U110" s="402">
        <f>ROUND(V110*T110/100,-1)</f>
        <v>0</v>
      </c>
      <c r="V110" s="25">
        <f>+V$106</f>
        <v>0</v>
      </c>
      <c r="W110" s="365"/>
      <c r="X110" s="435"/>
      <c r="Y110" s="402"/>
      <c r="Z110" s="40"/>
      <c r="AA110" s="119"/>
    </row>
    <row r="111" spans="1:28" ht="27.75" customHeight="1">
      <c r="A111" s="124"/>
      <c r="B111" s="625"/>
      <c r="C111" s="217" t="s">
        <v>244</v>
      </c>
      <c r="D111" s="399">
        <v>550</v>
      </c>
      <c r="E111" s="402">
        <f t="shared" si="37"/>
        <v>0</v>
      </c>
      <c r="F111" s="25">
        <f t="shared" si="38"/>
        <v>0</v>
      </c>
      <c r="G111" s="225"/>
      <c r="H111" s="435"/>
      <c r="I111" s="461"/>
      <c r="J111" s="72"/>
      <c r="K111" s="225"/>
      <c r="L111" s="435"/>
      <c r="M111" s="461"/>
      <c r="N111" s="72"/>
      <c r="O111" s="286"/>
      <c r="P111" s="435"/>
      <c r="Q111" s="402"/>
      <c r="R111" s="62"/>
      <c r="S111" s="348"/>
      <c r="T111" s="435"/>
      <c r="U111" s="402"/>
      <c r="V111" s="62"/>
      <c r="W111" s="366"/>
      <c r="X111" s="435"/>
      <c r="Y111" s="402"/>
      <c r="Z111" s="30"/>
      <c r="AA111" s="119"/>
    </row>
    <row r="112" spans="1:28" ht="27.75" customHeight="1" thickBot="1">
      <c r="A112" s="124"/>
      <c r="B112" s="625"/>
      <c r="C112" s="249" t="s">
        <v>377</v>
      </c>
      <c r="D112" s="408">
        <v>380</v>
      </c>
      <c r="E112" s="402">
        <f t="shared" si="37"/>
        <v>0</v>
      </c>
      <c r="F112" s="25">
        <f t="shared" si="38"/>
        <v>0</v>
      </c>
      <c r="G112" s="228"/>
      <c r="H112" s="459"/>
      <c r="I112" s="462"/>
      <c r="J112" s="63"/>
      <c r="K112" s="228"/>
      <c r="L112" s="459"/>
      <c r="M112" s="462"/>
      <c r="N112" s="63"/>
      <c r="O112" s="272"/>
      <c r="P112" s="459"/>
      <c r="Q112" s="409"/>
      <c r="R112" s="67"/>
      <c r="S112" s="278"/>
      <c r="T112" s="459"/>
      <c r="U112" s="409"/>
      <c r="V112" s="67"/>
      <c r="W112" s="367"/>
      <c r="X112" s="459"/>
      <c r="Y112" s="409"/>
      <c r="Z112" s="73"/>
      <c r="AA112" s="119"/>
    </row>
    <row r="113" spans="1:27" ht="27.75" customHeight="1" thickBot="1">
      <c r="A113" s="122"/>
      <c r="B113" s="160">
        <f>+D113+L113+P113+T113+X113+H113</f>
        <v>15250</v>
      </c>
      <c r="C113" s="250" t="s">
        <v>20</v>
      </c>
      <c r="D113" s="428">
        <f>SUBTOTAL(9,D107:D112)</f>
        <v>9530</v>
      </c>
      <c r="E113" s="429">
        <f>SUBTOTAL(9,E107:E112)</f>
        <v>0</v>
      </c>
      <c r="F113" s="36"/>
      <c r="G113" s="243" t="s">
        <v>18</v>
      </c>
      <c r="H113" s="428">
        <f t="shared" ref="H113:I113" si="40">SUBTOTAL(9,H107:H112)</f>
        <v>100</v>
      </c>
      <c r="I113" s="429">
        <f t="shared" si="40"/>
        <v>0</v>
      </c>
      <c r="J113" s="36"/>
      <c r="K113" s="243" t="s">
        <v>18</v>
      </c>
      <c r="L113" s="428">
        <f t="shared" ref="L113:M113" si="41">SUBTOTAL(9,L107:L112)</f>
        <v>0</v>
      </c>
      <c r="M113" s="429">
        <f t="shared" si="41"/>
        <v>0</v>
      </c>
      <c r="N113" s="36"/>
      <c r="O113" s="246" t="s">
        <v>20</v>
      </c>
      <c r="P113" s="428">
        <f t="shared" ref="P113:Q113" si="42">SUBTOTAL(9,P107:P112)</f>
        <v>390</v>
      </c>
      <c r="Q113" s="429">
        <f t="shared" si="42"/>
        <v>0</v>
      </c>
      <c r="R113" s="36"/>
      <c r="S113" s="243" t="s">
        <v>18</v>
      </c>
      <c r="T113" s="428">
        <f t="shared" ref="T113:U113" si="43">SUBTOTAL(9,T107:T112)</f>
        <v>2050</v>
      </c>
      <c r="U113" s="429">
        <f t="shared" si="43"/>
        <v>0</v>
      </c>
      <c r="V113" s="36"/>
      <c r="W113" s="253" t="s">
        <v>18</v>
      </c>
      <c r="X113" s="428">
        <f t="shared" ref="X113:Y113" si="44">SUBTOTAL(9,X107:X112)</f>
        <v>3180</v>
      </c>
      <c r="Y113" s="429">
        <f t="shared" si="44"/>
        <v>0</v>
      </c>
      <c r="Z113" s="37"/>
    </row>
    <row r="114" spans="1:27" ht="27.75" customHeight="1" thickBot="1">
      <c r="A114" s="114"/>
      <c r="B114" s="162">
        <f>+$C$1</f>
        <v>0</v>
      </c>
      <c r="C114" s="244" t="str">
        <f>IF(E118+M118+Q118+U118+Y118+I118&gt;0,"東彼杵郡 " &amp; TEXT(E118+M118+Q118+U118+Y118+I118,"#,###,###枚"),"東彼杵郡")</f>
        <v>東彼杵郡</v>
      </c>
      <c r="D114" s="423"/>
      <c r="E114" s="424"/>
      <c r="F114" s="115">
        <f>+B114</f>
        <v>0</v>
      </c>
      <c r="G114" s="266"/>
      <c r="H114" s="457"/>
      <c r="I114" s="458"/>
      <c r="J114" s="116">
        <f>+$B$114</f>
        <v>0</v>
      </c>
      <c r="K114" s="266"/>
      <c r="L114" s="457"/>
      <c r="M114" s="458"/>
      <c r="N114" s="116"/>
      <c r="O114" s="266"/>
      <c r="P114" s="457"/>
      <c r="Q114" s="458"/>
      <c r="R114" s="116"/>
      <c r="S114" s="266"/>
      <c r="T114" s="457"/>
      <c r="U114" s="458"/>
      <c r="V114" s="116">
        <f>+B114</f>
        <v>0</v>
      </c>
      <c r="W114" s="266"/>
      <c r="X114" s="457"/>
      <c r="Y114" s="519"/>
      <c r="Z114" s="117">
        <f>+B114</f>
        <v>0</v>
      </c>
    </row>
    <row r="115" spans="1:27" ht="27.75" customHeight="1">
      <c r="A115" s="124"/>
      <c r="B115" s="626" t="s">
        <v>125</v>
      </c>
      <c r="C115" s="207" t="s">
        <v>246</v>
      </c>
      <c r="D115" s="398">
        <v>1210</v>
      </c>
      <c r="E115" s="402">
        <f>ROUND(F115*D115/100,-1)</f>
        <v>0</v>
      </c>
      <c r="F115" s="25">
        <f>+F$114</f>
        <v>0</v>
      </c>
      <c r="G115" s="277"/>
      <c r="H115" s="435"/>
      <c r="I115" s="402"/>
      <c r="J115" s="62"/>
      <c r="K115" s="277"/>
      <c r="L115" s="435"/>
      <c r="M115" s="402"/>
      <c r="N115" s="62"/>
      <c r="O115" s="277"/>
      <c r="P115" s="435"/>
      <c r="Q115" s="461"/>
      <c r="R115" s="72"/>
      <c r="S115" s="335" t="s">
        <v>34</v>
      </c>
      <c r="T115" s="435">
        <v>190</v>
      </c>
      <c r="U115" s="402">
        <f>ROUND(V115*T115/100,-1)</f>
        <v>0</v>
      </c>
      <c r="V115" s="25">
        <f>+V$114</f>
        <v>0</v>
      </c>
      <c r="W115" s="277"/>
      <c r="X115" s="524"/>
      <c r="Y115" s="402"/>
      <c r="Z115" s="30"/>
      <c r="AA115" s="43"/>
    </row>
    <row r="116" spans="1:27" ht="27.75" customHeight="1">
      <c r="A116" s="124"/>
      <c r="B116" s="626"/>
      <c r="C116" s="217" t="s">
        <v>362</v>
      </c>
      <c r="D116" s="399">
        <v>1510</v>
      </c>
      <c r="E116" s="402">
        <f>ROUND(F116*D116/100,-1)</f>
        <v>0</v>
      </c>
      <c r="F116" s="25">
        <f>+F$114</f>
        <v>0</v>
      </c>
      <c r="G116" s="277"/>
      <c r="H116" s="435"/>
      <c r="I116" s="402"/>
      <c r="J116" s="31"/>
      <c r="K116" s="277"/>
      <c r="L116" s="435"/>
      <c r="M116" s="402"/>
      <c r="N116" s="31"/>
      <c r="O116" s="277"/>
      <c r="P116" s="435"/>
      <c r="Q116" s="461"/>
      <c r="R116" s="72"/>
      <c r="S116" s="335" t="s">
        <v>35</v>
      </c>
      <c r="T116" s="435">
        <v>780</v>
      </c>
      <c r="U116" s="402">
        <f>ROUND(V116*T116/100,-1)</f>
        <v>0</v>
      </c>
      <c r="V116" s="25">
        <f>+V$114</f>
        <v>0</v>
      </c>
      <c r="W116" s="335" t="s">
        <v>35</v>
      </c>
      <c r="X116" s="435">
        <v>300</v>
      </c>
      <c r="Y116" s="402">
        <f>ROUND(Z116*X116/100,-1)</f>
        <v>0</v>
      </c>
      <c r="Z116" s="27">
        <f>+Z$114</f>
        <v>0</v>
      </c>
      <c r="AA116" s="43"/>
    </row>
    <row r="117" spans="1:27" ht="27.75" customHeight="1" thickBot="1">
      <c r="A117" s="124"/>
      <c r="B117" s="626"/>
      <c r="C117" s="217" t="s">
        <v>247</v>
      </c>
      <c r="D117" s="399">
        <v>1750</v>
      </c>
      <c r="E117" s="402">
        <f>ROUND(F117*D117/100,-1)</f>
        <v>0</v>
      </c>
      <c r="F117" s="25">
        <f>+F$114</f>
        <v>0</v>
      </c>
      <c r="G117" s="232" t="s">
        <v>311</v>
      </c>
      <c r="H117" s="426">
        <v>50</v>
      </c>
      <c r="I117" s="413">
        <f t="shared" ref="I117" si="45">IF(+J117&gt;0,+H117,0)</f>
        <v>0</v>
      </c>
      <c r="J117" s="25">
        <f>+J$114</f>
        <v>0</v>
      </c>
      <c r="K117" s="277"/>
      <c r="L117" s="435"/>
      <c r="M117" s="402"/>
      <c r="N117" s="62"/>
      <c r="O117" s="585"/>
      <c r="P117" s="435"/>
      <c r="Q117" s="461"/>
      <c r="R117" s="72"/>
      <c r="S117" s="335" t="s">
        <v>36</v>
      </c>
      <c r="T117" s="435">
        <v>1010</v>
      </c>
      <c r="U117" s="402">
        <f>ROUND(V117*T117/100,-1)</f>
        <v>0</v>
      </c>
      <c r="V117" s="25">
        <f>+V$114</f>
        <v>0</v>
      </c>
      <c r="W117" s="585"/>
      <c r="X117" s="524"/>
      <c r="Y117" s="402"/>
      <c r="Z117" s="30"/>
      <c r="AA117" s="43"/>
    </row>
    <row r="118" spans="1:27" ht="27.75" customHeight="1" thickBot="1">
      <c r="A118" s="122"/>
      <c r="B118" s="160">
        <f>+D118+L118+P118+T118+X118</f>
        <v>6750</v>
      </c>
      <c r="C118" s="250" t="s">
        <v>20</v>
      </c>
      <c r="D118" s="428">
        <f>SUBTOTAL(9,D115:D117)</f>
        <v>4470</v>
      </c>
      <c r="E118" s="429">
        <f>SUBTOTAL(9,E115:E117)</f>
        <v>0</v>
      </c>
      <c r="F118" s="36"/>
      <c r="G118" s="243" t="s">
        <v>18</v>
      </c>
      <c r="H118" s="428">
        <f>SUBTOTAL(9,H115:H117)</f>
        <v>50</v>
      </c>
      <c r="I118" s="429">
        <f>SUBTOTAL(9,I115:I117)</f>
        <v>0</v>
      </c>
      <c r="J118" s="36"/>
      <c r="K118" s="243" t="s">
        <v>18</v>
      </c>
      <c r="L118" s="428"/>
      <c r="M118" s="429"/>
      <c r="N118" s="36"/>
      <c r="O118" s="246" t="s">
        <v>18</v>
      </c>
      <c r="P118" s="471"/>
      <c r="Q118" s="429"/>
      <c r="R118" s="36"/>
      <c r="S118" s="243" t="s">
        <v>18</v>
      </c>
      <c r="T118" s="428">
        <f>SUBTOTAL(9,T115:T117)</f>
        <v>1980</v>
      </c>
      <c r="U118" s="429">
        <f>SUBTOTAL(9,U115:U117)</f>
        <v>0</v>
      </c>
      <c r="V118" s="36"/>
      <c r="W118" s="253" t="s">
        <v>18</v>
      </c>
      <c r="X118" s="428">
        <f>SUBTOTAL(9,X115:X117)</f>
        <v>300</v>
      </c>
      <c r="Y118" s="429">
        <f>SUBTOTAL(9,Y115:Y117)</f>
        <v>0</v>
      </c>
      <c r="Z118" s="37"/>
    </row>
    <row r="119" spans="1:27" ht="27.75" customHeight="1" thickBot="1">
      <c r="A119" s="114"/>
      <c r="B119" s="162">
        <f>+$C$1</f>
        <v>0</v>
      </c>
      <c r="C119" s="244" t="str">
        <f>IF(E137+M137+Q137+U137+Y137+I137&gt;0,"佐世保市 " &amp; TEXT(E137+M137+Q137+U137+Y137+I137,"#,###,###枚"),"佐世保市")</f>
        <v>佐世保市</v>
      </c>
      <c r="D119" s="423"/>
      <c r="E119" s="424"/>
      <c r="F119" s="115">
        <f>+B119</f>
        <v>0</v>
      </c>
      <c r="G119" s="266"/>
      <c r="H119" s="457"/>
      <c r="I119" s="458"/>
      <c r="J119" s="116">
        <f>+$B$119</f>
        <v>0</v>
      </c>
      <c r="K119" s="266"/>
      <c r="L119" s="457"/>
      <c r="M119" s="458"/>
      <c r="N119" s="116"/>
      <c r="O119" s="266"/>
      <c r="P119" s="457"/>
      <c r="Q119" s="458"/>
      <c r="R119" s="116">
        <f>+B119</f>
        <v>0</v>
      </c>
      <c r="S119" s="266"/>
      <c r="T119" s="457"/>
      <c r="U119" s="458"/>
      <c r="V119" s="116">
        <f>+B119</f>
        <v>0</v>
      </c>
      <c r="W119" s="266"/>
      <c r="X119" s="457"/>
      <c r="Y119" s="519"/>
      <c r="Z119" s="117">
        <f>+B119</f>
        <v>0</v>
      </c>
    </row>
    <row r="120" spans="1:27" ht="27.75" customHeight="1">
      <c r="A120" s="128"/>
      <c r="B120" s="624" t="s">
        <v>37</v>
      </c>
      <c r="C120" s="257" t="s">
        <v>378</v>
      </c>
      <c r="D120" s="438">
        <v>3100</v>
      </c>
      <c r="E120" s="439">
        <f t="shared" ref="E120:E133" si="46">ROUND(F120*D120/100,-1)</f>
        <v>0</v>
      </c>
      <c r="F120" s="22">
        <f>+F$119</f>
        <v>0</v>
      </c>
      <c r="G120" s="285"/>
      <c r="H120" s="434"/>
      <c r="I120" s="401"/>
      <c r="J120" s="130"/>
      <c r="K120" s="285"/>
      <c r="L120" s="434"/>
      <c r="M120" s="401"/>
      <c r="N120" s="130"/>
      <c r="O120" s="333"/>
      <c r="P120" s="495"/>
      <c r="Q120" s="496"/>
      <c r="R120" s="130"/>
      <c r="S120" s="349"/>
      <c r="T120" s="506"/>
      <c r="U120" s="439"/>
      <c r="V120" s="77">
        <f>+V$119</f>
        <v>0</v>
      </c>
      <c r="W120" s="368" t="s">
        <v>262</v>
      </c>
      <c r="X120" s="526">
        <v>1440</v>
      </c>
      <c r="Y120" s="527">
        <f>ROUND(Z120*X120/100,-1)</f>
        <v>0</v>
      </c>
      <c r="Z120" s="24">
        <f>+Z$119</f>
        <v>0</v>
      </c>
      <c r="AA120" s="119"/>
    </row>
    <row r="121" spans="1:27" ht="27.75" customHeight="1">
      <c r="A121" s="128"/>
      <c r="B121" s="625"/>
      <c r="C121" s="217" t="s">
        <v>379</v>
      </c>
      <c r="D121" s="399">
        <v>2520</v>
      </c>
      <c r="E121" s="402">
        <f t="shared" si="46"/>
        <v>0</v>
      </c>
      <c r="F121" s="25">
        <f t="shared" ref="F121:F131" si="47">+F$119</f>
        <v>0</v>
      </c>
      <c r="G121" s="232" t="s">
        <v>306</v>
      </c>
      <c r="H121" s="426">
        <v>100</v>
      </c>
      <c r="I121" s="413">
        <f t="shared" ref="I121" si="48">IF(+J121&gt;0,+H121,0)</f>
        <v>0</v>
      </c>
      <c r="J121" s="25">
        <f>+J$119</f>
        <v>0</v>
      </c>
      <c r="K121" s="280"/>
      <c r="L121" s="464"/>
      <c r="M121" s="402"/>
      <c r="N121" s="31"/>
      <c r="O121" s="334" t="s">
        <v>253</v>
      </c>
      <c r="P121" s="435">
        <v>640</v>
      </c>
      <c r="Q121" s="402">
        <f>ROUND(R121*P121/100,-1)</f>
        <v>0</v>
      </c>
      <c r="R121" s="25">
        <f t="shared" ref="R121:R125" si="49">+R$119</f>
        <v>0</v>
      </c>
      <c r="S121" s="314"/>
      <c r="T121" s="507"/>
      <c r="U121" s="508"/>
      <c r="V121" s="79">
        <f>+V$119</f>
        <v>0</v>
      </c>
      <c r="W121" s="369" t="s">
        <v>263</v>
      </c>
      <c r="X121" s="528">
        <v>1990</v>
      </c>
      <c r="Y121" s="529">
        <f>ROUND(Z121*X121/100,-1)</f>
        <v>0</v>
      </c>
      <c r="Z121" s="27">
        <f>+Z$119</f>
        <v>0</v>
      </c>
    </row>
    <row r="122" spans="1:27" ht="27.75" customHeight="1">
      <c r="A122" s="128"/>
      <c r="B122" s="625"/>
      <c r="C122" s="217" t="s">
        <v>97</v>
      </c>
      <c r="D122" s="399">
        <v>490</v>
      </c>
      <c r="E122" s="402">
        <f t="shared" si="46"/>
        <v>0</v>
      </c>
      <c r="F122" s="25">
        <f t="shared" si="47"/>
        <v>0</v>
      </c>
      <c r="G122" s="280"/>
      <c r="H122" s="464"/>
      <c r="I122" s="402"/>
      <c r="J122" s="31"/>
      <c r="K122" s="286"/>
      <c r="L122" s="435"/>
      <c r="M122" s="405"/>
      <c r="N122" s="31"/>
      <c r="O122" s="335" t="s">
        <v>254</v>
      </c>
      <c r="P122" s="435">
        <v>360</v>
      </c>
      <c r="Q122" s="402">
        <f>ROUND(R122*P122/100,-1)</f>
        <v>0</v>
      </c>
      <c r="R122" s="25">
        <f t="shared" si="49"/>
        <v>0</v>
      </c>
      <c r="S122" s="352" t="s">
        <v>257</v>
      </c>
      <c r="T122" s="435">
        <v>1390</v>
      </c>
      <c r="U122" s="402">
        <f t="shared" ref="U122:U132" si="50">ROUND(V122*T122/100,-1)</f>
        <v>0</v>
      </c>
      <c r="V122" s="79">
        <f t="shared" ref="V122:V132" si="51">+V$119</f>
        <v>0</v>
      </c>
      <c r="W122" s="334" t="s">
        <v>264</v>
      </c>
      <c r="X122" s="430">
        <v>1410</v>
      </c>
      <c r="Y122" s="413">
        <f t="shared" ref="Y122" si="52">ROUND(Z122*X122/100,-1)</f>
        <v>0</v>
      </c>
      <c r="Z122" s="27">
        <f t="shared" ref="Z122:Z131" si="53">+Z$119</f>
        <v>0</v>
      </c>
      <c r="AA122" s="119"/>
    </row>
    <row r="123" spans="1:27" ht="27.75" customHeight="1">
      <c r="A123" s="128"/>
      <c r="B123" s="625"/>
      <c r="C123" s="217" t="s">
        <v>98</v>
      </c>
      <c r="D123" s="399">
        <v>390</v>
      </c>
      <c r="E123" s="402">
        <f t="shared" si="46"/>
        <v>0</v>
      </c>
      <c r="F123" s="25">
        <f t="shared" si="47"/>
        <v>0</v>
      </c>
      <c r="G123" s="232" t="s">
        <v>307</v>
      </c>
      <c r="H123" s="426">
        <v>300</v>
      </c>
      <c r="I123" s="413">
        <f t="shared" ref="I123:I124" si="54">IF(+J123&gt;0,+H123,0)</f>
        <v>0</v>
      </c>
      <c r="J123" s="25">
        <f t="shared" ref="J123:J124" si="55">+J$119</f>
        <v>0</v>
      </c>
      <c r="K123" s="280"/>
      <c r="L123" s="464"/>
      <c r="M123" s="402"/>
      <c r="N123" s="31"/>
      <c r="O123" s="335" t="s">
        <v>38</v>
      </c>
      <c r="P123" s="435">
        <v>80</v>
      </c>
      <c r="Q123" s="402">
        <f>ROUND(R123*P123/100,-1)</f>
        <v>0</v>
      </c>
      <c r="R123" s="25">
        <f t="shared" si="49"/>
        <v>0</v>
      </c>
      <c r="S123" s="334" t="s">
        <v>258</v>
      </c>
      <c r="T123" s="435">
        <v>1400</v>
      </c>
      <c r="U123" s="402">
        <f t="shared" si="50"/>
        <v>0</v>
      </c>
      <c r="V123" s="79">
        <f t="shared" si="51"/>
        <v>0</v>
      </c>
      <c r="W123" s="334" t="s">
        <v>265</v>
      </c>
      <c r="X123" s="430">
        <v>630</v>
      </c>
      <c r="Y123" s="413">
        <f t="shared" ref="Y123:Y131" si="56">ROUND(Z123*X123/100,-1)</f>
        <v>0</v>
      </c>
      <c r="Z123" s="27">
        <f t="shared" si="53"/>
        <v>0</v>
      </c>
    </row>
    <row r="124" spans="1:27" ht="27.75" customHeight="1">
      <c r="A124" s="128"/>
      <c r="B124" s="625"/>
      <c r="C124" s="210" t="s">
        <v>126</v>
      </c>
      <c r="D124" s="403">
        <v>1800</v>
      </c>
      <c r="E124" s="413">
        <f t="shared" si="46"/>
        <v>0</v>
      </c>
      <c r="F124" s="25">
        <f t="shared" si="47"/>
        <v>0</v>
      </c>
      <c r="G124" s="232" t="s">
        <v>308</v>
      </c>
      <c r="H124" s="426">
        <v>500</v>
      </c>
      <c r="I124" s="413">
        <f t="shared" si="54"/>
        <v>0</v>
      </c>
      <c r="J124" s="25">
        <f t="shared" si="55"/>
        <v>0</v>
      </c>
      <c r="K124" s="286"/>
      <c r="L124" s="435"/>
      <c r="M124" s="405"/>
      <c r="N124" s="31"/>
      <c r="O124" s="336" t="s">
        <v>255</v>
      </c>
      <c r="P124" s="497">
        <v>310</v>
      </c>
      <c r="Q124" s="402">
        <f>ROUND(R124*P124/100,-1)</f>
        <v>0</v>
      </c>
      <c r="R124" s="25">
        <f t="shared" si="49"/>
        <v>0</v>
      </c>
      <c r="S124" s="334" t="s">
        <v>259</v>
      </c>
      <c r="T124" s="435">
        <v>1450</v>
      </c>
      <c r="U124" s="402">
        <f t="shared" si="50"/>
        <v>0</v>
      </c>
      <c r="V124" s="79">
        <f t="shared" si="51"/>
        <v>0</v>
      </c>
      <c r="W124" s="334" t="s">
        <v>266</v>
      </c>
      <c r="X124" s="430">
        <v>810</v>
      </c>
      <c r="Y124" s="413">
        <f t="shared" si="56"/>
        <v>0</v>
      </c>
      <c r="Z124" s="27">
        <f t="shared" si="53"/>
        <v>0</v>
      </c>
      <c r="AA124" s="119"/>
    </row>
    <row r="125" spans="1:27" ht="27.75" customHeight="1">
      <c r="A125" s="128"/>
      <c r="B125" s="625"/>
      <c r="C125" s="207" t="s">
        <v>248</v>
      </c>
      <c r="D125" s="398">
        <v>960</v>
      </c>
      <c r="E125" s="402">
        <f t="shared" si="46"/>
        <v>0</v>
      </c>
      <c r="F125" s="25">
        <f t="shared" si="47"/>
        <v>0</v>
      </c>
      <c r="G125" s="287"/>
      <c r="H125" s="435"/>
      <c r="I125" s="402"/>
      <c r="J125" s="31"/>
      <c r="K125" s="280"/>
      <c r="L125" s="464"/>
      <c r="M125" s="402"/>
      <c r="N125" s="31"/>
      <c r="O125" s="336" t="s">
        <v>256</v>
      </c>
      <c r="P125" s="497">
        <v>880</v>
      </c>
      <c r="Q125" s="402">
        <f>ROUND(R125*P125/100,-1)</f>
        <v>0</v>
      </c>
      <c r="R125" s="25">
        <f t="shared" si="49"/>
        <v>0</v>
      </c>
      <c r="S125" s="334" t="s">
        <v>39</v>
      </c>
      <c r="T125" s="435">
        <v>580</v>
      </c>
      <c r="U125" s="402">
        <f t="shared" si="50"/>
        <v>0</v>
      </c>
      <c r="V125" s="79">
        <f t="shared" si="51"/>
        <v>0</v>
      </c>
      <c r="W125" s="298" t="s">
        <v>328</v>
      </c>
      <c r="X125" s="430"/>
      <c r="Y125" s="413"/>
      <c r="Z125" s="27">
        <f t="shared" si="53"/>
        <v>0</v>
      </c>
    </row>
    <row r="126" spans="1:27" ht="27.75" customHeight="1">
      <c r="A126" s="128"/>
      <c r="B126" s="625"/>
      <c r="C126" s="217" t="s">
        <v>99</v>
      </c>
      <c r="D126" s="399">
        <v>970</v>
      </c>
      <c r="E126" s="402">
        <f t="shared" si="46"/>
        <v>0</v>
      </c>
      <c r="F126" s="25">
        <f t="shared" si="47"/>
        <v>0</v>
      </c>
      <c r="G126" s="286"/>
      <c r="H126" s="435"/>
      <c r="I126" s="405"/>
      <c r="J126" s="31"/>
      <c r="K126" s="287"/>
      <c r="L126" s="435"/>
      <c r="M126" s="402"/>
      <c r="N126" s="31"/>
      <c r="O126" s="337"/>
      <c r="P126" s="498"/>
      <c r="Q126" s="499"/>
      <c r="R126" s="31"/>
      <c r="S126" s="334" t="s">
        <v>260</v>
      </c>
      <c r="T126" s="435">
        <v>510</v>
      </c>
      <c r="U126" s="402">
        <f t="shared" si="50"/>
        <v>0</v>
      </c>
      <c r="V126" s="79">
        <f t="shared" si="51"/>
        <v>0</v>
      </c>
      <c r="W126" s="334" t="s">
        <v>382</v>
      </c>
      <c r="X126" s="430">
        <v>810</v>
      </c>
      <c r="Y126" s="413">
        <f t="shared" si="56"/>
        <v>0</v>
      </c>
      <c r="Z126" s="27">
        <f t="shared" si="53"/>
        <v>0</v>
      </c>
      <c r="AA126" s="119"/>
    </row>
    <row r="127" spans="1:27" ht="27.75" customHeight="1">
      <c r="A127" s="128"/>
      <c r="B127" s="625"/>
      <c r="C127" s="217" t="s">
        <v>100</v>
      </c>
      <c r="D127" s="399">
        <v>510</v>
      </c>
      <c r="E127" s="402">
        <f t="shared" si="46"/>
        <v>0</v>
      </c>
      <c r="F127" s="25">
        <f t="shared" si="47"/>
        <v>0</v>
      </c>
      <c r="G127" s="280"/>
      <c r="H127" s="464"/>
      <c r="I127" s="402"/>
      <c r="J127" s="31"/>
      <c r="K127" s="286"/>
      <c r="L127" s="435"/>
      <c r="M127" s="405"/>
      <c r="N127" s="31"/>
      <c r="O127" s="338"/>
      <c r="P127" s="500"/>
      <c r="Q127" s="501"/>
      <c r="R127" s="80"/>
      <c r="S127" s="334" t="s">
        <v>261</v>
      </c>
      <c r="T127" s="435">
        <v>670</v>
      </c>
      <c r="U127" s="402">
        <f t="shared" si="50"/>
        <v>0</v>
      </c>
      <c r="V127" s="79">
        <f t="shared" si="51"/>
        <v>0</v>
      </c>
      <c r="W127" s="334" t="s">
        <v>267</v>
      </c>
      <c r="X127" s="430">
        <v>410</v>
      </c>
      <c r="Y127" s="413">
        <f t="shared" si="56"/>
        <v>0</v>
      </c>
      <c r="Z127" s="27">
        <f t="shared" si="53"/>
        <v>0</v>
      </c>
      <c r="AA127" s="119"/>
    </row>
    <row r="128" spans="1:27" ht="27.75" customHeight="1">
      <c r="A128" s="128"/>
      <c r="B128" s="625"/>
      <c r="C128" s="217" t="s">
        <v>101</v>
      </c>
      <c r="D128" s="399">
        <v>1490</v>
      </c>
      <c r="E128" s="402">
        <f t="shared" si="46"/>
        <v>0</v>
      </c>
      <c r="F128" s="25">
        <f t="shared" si="47"/>
        <v>0</v>
      </c>
      <c r="G128" s="287"/>
      <c r="H128" s="435"/>
      <c r="I128" s="402"/>
      <c r="J128" s="31"/>
      <c r="K128" s="280"/>
      <c r="L128" s="464"/>
      <c r="M128" s="402"/>
      <c r="N128" s="31"/>
      <c r="O128" s="286"/>
      <c r="P128" s="435"/>
      <c r="Q128" s="405"/>
      <c r="R128" s="64"/>
      <c r="S128" s="334" t="s">
        <v>40</v>
      </c>
      <c r="T128" s="435">
        <v>720</v>
      </c>
      <c r="U128" s="402">
        <f t="shared" si="50"/>
        <v>0</v>
      </c>
      <c r="V128" s="79">
        <f t="shared" si="51"/>
        <v>0</v>
      </c>
      <c r="W128" s="334" t="s">
        <v>268</v>
      </c>
      <c r="X128" s="430">
        <v>1570</v>
      </c>
      <c r="Y128" s="413">
        <f t="shared" si="56"/>
        <v>0</v>
      </c>
      <c r="Z128" s="27">
        <f t="shared" si="53"/>
        <v>0</v>
      </c>
      <c r="AA128" s="119"/>
    </row>
    <row r="129" spans="1:29" ht="27.75" customHeight="1">
      <c r="A129" s="128"/>
      <c r="B129" s="625"/>
      <c r="C129" s="217" t="s">
        <v>249</v>
      </c>
      <c r="D129" s="399">
        <v>820</v>
      </c>
      <c r="E129" s="402">
        <f t="shared" si="46"/>
        <v>0</v>
      </c>
      <c r="F129" s="25">
        <f t="shared" si="47"/>
        <v>0</v>
      </c>
      <c r="G129" s="288"/>
      <c r="H129" s="435"/>
      <c r="I129" s="402"/>
      <c r="J129" s="31"/>
      <c r="K129" s="287"/>
      <c r="L129" s="435"/>
      <c r="M129" s="402"/>
      <c r="N129" s="31"/>
      <c r="O129" s="339"/>
      <c r="P129" s="498"/>
      <c r="Q129" s="499"/>
      <c r="R129" s="31"/>
      <c r="S129" s="334" t="s">
        <v>41</v>
      </c>
      <c r="T129" s="435">
        <v>680</v>
      </c>
      <c r="U129" s="402">
        <f t="shared" si="50"/>
        <v>0</v>
      </c>
      <c r="V129" s="79">
        <f t="shared" si="51"/>
        <v>0</v>
      </c>
      <c r="W129" s="298" t="s">
        <v>344</v>
      </c>
      <c r="X129" s="430"/>
      <c r="Y129" s="413"/>
      <c r="Z129" s="27">
        <f t="shared" si="53"/>
        <v>0</v>
      </c>
      <c r="AA129" s="119"/>
    </row>
    <row r="130" spans="1:29" ht="27.75" customHeight="1">
      <c r="A130" s="128"/>
      <c r="B130" s="625"/>
      <c r="C130" s="217" t="s">
        <v>43</v>
      </c>
      <c r="D130" s="399">
        <v>1320</v>
      </c>
      <c r="E130" s="402">
        <f t="shared" si="46"/>
        <v>0</v>
      </c>
      <c r="F130" s="25">
        <f t="shared" si="47"/>
        <v>0</v>
      </c>
      <c r="G130" s="232" t="s">
        <v>309</v>
      </c>
      <c r="H130" s="426">
        <v>200</v>
      </c>
      <c r="I130" s="413">
        <f t="shared" ref="I130" si="57">IF(+J130&gt;0,+H130,0)</f>
        <v>0</v>
      </c>
      <c r="J130" s="25">
        <f>+J$119</f>
        <v>0</v>
      </c>
      <c r="K130" s="288"/>
      <c r="L130" s="435"/>
      <c r="M130" s="402"/>
      <c r="N130" s="31"/>
      <c r="O130" s="338"/>
      <c r="P130" s="500"/>
      <c r="Q130" s="501"/>
      <c r="R130" s="80"/>
      <c r="S130" s="334" t="s">
        <v>42</v>
      </c>
      <c r="T130" s="435">
        <v>420</v>
      </c>
      <c r="U130" s="402">
        <f t="shared" si="50"/>
        <v>0</v>
      </c>
      <c r="V130" s="79">
        <f t="shared" si="51"/>
        <v>0</v>
      </c>
      <c r="W130" s="334" t="s">
        <v>269</v>
      </c>
      <c r="X130" s="430">
        <v>1080</v>
      </c>
      <c r="Y130" s="413">
        <f t="shared" si="56"/>
        <v>0</v>
      </c>
      <c r="Z130" s="27">
        <f t="shared" si="53"/>
        <v>0</v>
      </c>
      <c r="AA130" s="119"/>
    </row>
    <row r="131" spans="1:29" ht="27.75" customHeight="1">
      <c r="A131" s="128"/>
      <c r="B131" s="625"/>
      <c r="C131" s="207" t="s">
        <v>102</v>
      </c>
      <c r="D131" s="399">
        <v>10</v>
      </c>
      <c r="E131" s="402">
        <f t="shared" si="46"/>
        <v>0</v>
      </c>
      <c r="F131" s="25">
        <f t="shared" si="47"/>
        <v>0</v>
      </c>
      <c r="G131" s="288"/>
      <c r="H131" s="435"/>
      <c r="I131" s="402"/>
      <c r="J131" s="31"/>
      <c r="K131" s="288"/>
      <c r="L131" s="435"/>
      <c r="M131" s="402"/>
      <c r="N131" s="31"/>
      <c r="O131" s="286"/>
      <c r="P131" s="435"/>
      <c r="Q131" s="405"/>
      <c r="R131" s="64"/>
      <c r="S131" s="334" t="s">
        <v>161</v>
      </c>
      <c r="T131" s="435">
        <v>520</v>
      </c>
      <c r="U131" s="402">
        <f t="shared" si="50"/>
        <v>0</v>
      </c>
      <c r="V131" s="79">
        <f t="shared" si="51"/>
        <v>0</v>
      </c>
      <c r="W131" s="334" t="s">
        <v>270</v>
      </c>
      <c r="X131" s="430">
        <v>900</v>
      </c>
      <c r="Y131" s="413">
        <f t="shared" si="56"/>
        <v>0</v>
      </c>
      <c r="Z131" s="27">
        <f t="shared" si="53"/>
        <v>0</v>
      </c>
      <c r="AA131" s="119"/>
    </row>
    <row r="132" spans="1:29" ht="27.75" customHeight="1" thickBot="1">
      <c r="A132" s="128"/>
      <c r="B132" s="625"/>
      <c r="C132" s="258" t="s">
        <v>250</v>
      </c>
      <c r="D132" s="414">
        <v>590</v>
      </c>
      <c r="E132" s="405">
        <f t="shared" si="46"/>
        <v>0</v>
      </c>
      <c r="F132" s="34">
        <f>+F$119</f>
        <v>0</v>
      </c>
      <c r="G132" s="603"/>
      <c r="H132" s="450"/>
      <c r="I132" s="405"/>
      <c r="J132" s="131"/>
      <c r="K132" s="609"/>
      <c r="L132" s="450"/>
      <c r="M132" s="405"/>
      <c r="N132" s="131"/>
      <c r="O132" s="610"/>
      <c r="P132" s="611"/>
      <c r="Q132" s="612"/>
      <c r="R132" s="131"/>
      <c r="S132" s="350" t="s">
        <v>83</v>
      </c>
      <c r="T132" s="450">
        <v>700</v>
      </c>
      <c r="U132" s="405">
        <f t="shared" si="50"/>
        <v>0</v>
      </c>
      <c r="V132" s="188">
        <f t="shared" si="51"/>
        <v>0</v>
      </c>
      <c r="W132" s="350"/>
      <c r="X132" s="452"/>
      <c r="Y132" s="415"/>
      <c r="Z132" s="613"/>
      <c r="AA132" s="119"/>
    </row>
    <row r="133" spans="1:29" ht="27.75" customHeight="1">
      <c r="A133" s="128"/>
      <c r="B133" s="627" t="s">
        <v>114</v>
      </c>
      <c r="C133" s="247" t="s">
        <v>251</v>
      </c>
      <c r="D133" s="400">
        <v>1030</v>
      </c>
      <c r="E133" s="407">
        <f t="shared" si="46"/>
        <v>0</v>
      </c>
      <c r="F133" s="22">
        <f t="shared" ref="F133:F136" si="58">+F$119</f>
        <v>0</v>
      </c>
      <c r="G133" s="263" t="s">
        <v>310</v>
      </c>
      <c r="H133" s="425">
        <v>200</v>
      </c>
      <c r="I133" s="416">
        <f t="shared" ref="I133" si="59">IF(+J133&gt;0,+H133,0)</f>
        <v>0</v>
      </c>
      <c r="J133" s="22">
        <f>+J$119</f>
        <v>0</v>
      </c>
      <c r="K133" s="329"/>
      <c r="L133" s="434"/>
      <c r="M133" s="407"/>
      <c r="N133" s="130"/>
      <c r="O133" s="619"/>
      <c r="P133" s="620"/>
      <c r="Q133" s="621"/>
      <c r="R133" s="190"/>
      <c r="S133" s="351" t="s">
        <v>86</v>
      </c>
      <c r="T133" s="434">
        <v>270</v>
      </c>
      <c r="U133" s="407">
        <f t="shared" ref="U133:U134" si="60">ROUND(V133*T133/100,-1)</f>
        <v>0</v>
      </c>
      <c r="V133" s="22">
        <f t="shared" ref="V133:V134" si="61">+V$119</f>
        <v>0</v>
      </c>
      <c r="W133" s="351"/>
      <c r="X133" s="489"/>
      <c r="Y133" s="416"/>
      <c r="Z133" s="39"/>
      <c r="AA133" s="119"/>
    </row>
    <row r="134" spans="1:29" ht="27.75" customHeight="1">
      <c r="A134" s="128"/>
      <c r="B134" s="627"/>
      <c r="C134" s="370"/>
      <c r="D134" s="440"/>
      <c r="E134" s="411"/>
      <c r="F134" s="81">
        <f t="shared" si="58"/>
        <v>0</v>
      </c>
      <c r="G134" s="289"/>
      <c r="H134" s="465"/>
      <c r="I134" s="466"/>
      <c r="J134" s="189"/>
      <c r="K134" s="614"/>
      <c r="L134" s="465"/>
      <c r="M134" s="411"/>
      <c r="N134" s="81"/>
      <c r="O134" s="615"/>
      <c r="P134" s="465"/>
      <c r="Q134" s="411"/>
      <c r="R134" s="616"/>
      <c r="S134" s="352" t="s">
        <v>87</v>
      </c>
      <c r="T134" s="465">
        <v>210</v>
      </c>
      <c r="U134" s="411">
        <f t="shared" si="60"/>
        <v>0</v>
      </c>
      <c r="V134" s="76">
        <f t="shared" si="61"/>
        <v>0</v>
      </c>
      <c r="W134" s="235"/>
      <c r="X134" s="617"/>
      <c r="Y134" s="411"/>
      <c r="Z134" s="618"/>
      <c r="AA134" s="119"/>
    </row>
    <row r="135" spans="1:29" ht="27.75" customHeight="1">
      <c r="A135" s="128"/>
      <c r="B135" s="627"/>
      <c r="C135" s="217" t="s">
        <v>252</v>
      </c>
      <c r="D135" s="399">
        <v>1740</v>
      </c>
      <c r="E135" s="402">
        <f>ROUND(F135*D135/100,-1)</f>
        <v>0</v>
      </c>
      <c r="F135" s="91">
        <f t="shared" si="58"/>
        <v>0</v>
      </c>
      <c r="G135" s="232" t="s">
        <v>330</v>
      </c>
      <c r="H135" s="426">
        <v>100</v>
      </c>
      <c r="I135" s="413">
        <f t="shared" ref="I135" si="62">IF(+J135&gt;0,+H135,0)</f>
        <v>0</v>
      </c>
      <c r="J135" s="25">
        <f>+J$119</f>
        <v>0</v>
      </c>
      <c r="K135" s="289"/>
      <c r="L135" s="465"/>
      <c r="M135" s="466"/>
      <c r="N135" s="189"/>
      <c r="O135" s="289"/>
      <c r="P135" s="465"/>
      <c r="Q135" s="466"/>
      <c r="R135" s="191"/>
      <c r="S135" s="334" t="s">
        <v>88</v>
      </c>
      <c r="T135" s="435">
        <v>190</v>
      </c>
      <c r="U135" s="402">
        <f t="shared" ref="U135:U136" si="63">ROUND(V135*T135/100,-1)</f>
        <v>0</v>
      </c>
      <c r="V135" s="25">
        <f>+V$119</f>
        <v>0</v>
      </c>
      <c r="W135" s="370"/>
      <c r="X135" s="465"/>
      <c r="Y135" s="411"/>
      <c r="Z135" s="121"/>
      <c r="AA135" s="119"/>
    </row>
    <row r="136" spans="1:29" ht="27.75" customHeight="1" thickBot="1">
      <c r="A136" s="128"/>
      <c r="B136" s="627"/>
      <c r="C136" s="258" t="s">
        <v>170</v>
      </c>
      <c r="D136" s="412">
        <v>110</v>
      </c>
      <c r="E136" s="405">
        <f>ROUND(F136*D136/100,-1)</f>
        <v>0</v>
      </c>
      <c r="F136" s="34">
        <f t="shared" si="58"/>
        <v>0</v>
      </c>
      <c r="K136" s="277"/>
      <c r="L136" s="435"/>
      <c r="M136" s="461"/>
      <c r="N136" s="72"/>
      <c r="O136" s="277"/>
      <c r="P136" s="435"/>
      <c r="Q136" s="461"/>
      <c r="R136" s="189"/>
      <c r="S136" s="334" t="s">
        <v>89</v>
      </c>
      <c r="T136" s="472">
        <v>160</v>
      </c>
      <c r="U136" s="402">
        <f t="shared" si="63"/>
        <v>0</v>
      </c>
      <c r="V136" s="91">
        <f>+V$119</f>
        <v>0</v>
      </c>
      <c r="W136" s="248"/>
      <c r="X136" s="435"/>
      <c r="Y136" s="402"/>
      <c r="Z136" s="40"/>
      <c r="AA136" s="119"/>
      <c r="AB136" s="54"/>
      <c r="AC136" s="54"/>
    </row>
    <row r="137" spans="1:29" ht="27.75" customHeight="1" thickBot="1">
      <c r="A137" s="128"/>
      <c r="B137" s="160">
        <f>+D137+L137+P137+T137+X137+H137</f>
        <v>42440</v>
      </c>
      <c r="C137" s="250" t="s">
        <v>20</v>
      </c>
      <c r="D137" s="428">
        <f>SUBTOTAL(9,D120:D136)</f>
        <v>17850</v>
      </c>
      <c r="E137" s="429">
        <f>SUBTOTAL(9,E120:E136)</f>
        <v>0</v>
      </c>
      <c r="F137" s="36"/>
      <c r="G137" s="243" t="s">
        <v>18</v>
      </c>
      <c r="H137" s="428">
        <f>SUBTOTAL(9,H120:H136)</f>
        <v>1400</v>
      </c>
      <c r="I137" s="429">
        <f>SUBTOTAL(9,I120:I136)</f>
        <v>0</v>
      </c>
      <c r="J137" s="36"/>
      <c r="K137" s="243" t="s">
        <v>18</v>
      </c>
      <c r="L137" s="428"/>
      <c r="M137" s="429"/>
      <c r="N137" s="36"/>
      <c r="O137" s="250" t="s">
        <v>18</v>
      </c>
      <c r="P137" s="428">
        <f>SUBTOTAL(9,P120:P136)</f>
        <v>2270</v>
      </c>
      <c r="Q137" s="429">
        <f>SUBTOTAL(9,Q120:Q136)</f>
        <v>0</v>
      </c>
      <c r="R137" s="192"/>
      <c r="S137" s="243" t="s">
        <v>18</v>
      </c>
      <c r="T137" s="428">
        <f>SUBTOTAL(9,T120:T136)</f>
        <v>9870</v>
      </c>
      <c r="U137" s="429">
        <f>SUBTOTAL(9,U120:U136)</f>
        <v>0</v>
      </c>
      <c r="V137" s="36"/>
      <c r="W137" s="243" t="s">
        <v>18</v>
      </c>
      <c r="X137" s="428">
        <f>SUBTOTAL(9,X120:X136)</f>
        <v>11050</v>
      </c>
      <c r="Y137" s="429">
        <f>SUBTOTAL(9,Y120:Y136)</f>
        <v>0</v>
      </c>
      <c r="Z137" s="37"/>
      <c r="AA137" s="119"/>
    </row>
    <row r="138" spans="1:29" ht="27.75" customHeight="1" thickBot="1">
      <c r="A138" s="122"/>
      <c r="B138" s="162">
        <f>+$C$1</f>
        <v>0</v>
      </c>
      <c r="C138" s="244" t="str">
        <f>IF(E141+M141+Q141+U141+Y141&gt;0,"北松浦郡" &amp; TEXT(E141+M141+Q141+U141+Y141,"#,###,###枚"),"北松浦郡")</f>
        <v>北松浦郡</v>
      </c>
      <c r="D138" s="423"/>
      <c r="E138" s="424"/>
      <c r="F138" s="115">
        <f>+B138</f>
        <v>0</v>
      </c>
      <c r="G138" s="266"/>
      <c r="H138" s="457"/>
      <c r="I138" s="458"/>
      <c r="J138" s="116"/>
      <c r="K138" s="266"/>
      <c r="L138" s="457"/>
      <c r="M138" s="458"/>
      <c r="N138" s="116"/>
      <c r="O138" s="266"/>
      <c r="P138" s="457"/>
      <c r="Q138" s="458"/>
      <c r="R138" s="116"/>
      <c r="S138" s="266"/>
      <c r="T138" s="457"/>
      <c r="U138" s="458"/>
      <c r="V138" s="116">
        <f>+B138</f>
        <v>0</v>
      </c>
      <c r="W138" s="266"/>
      <c r="X138" s="457"/>
      <c r="Y138" s="519"/>
      <c r="Z138" s="117"/>
    </row>
    <row r="139" spans="1:29" ht="27.75" customHeight="1">
      <c r="A139" s="114"/>
      <c r="B139" s="200" t="s">
        <v>115</v>
      </c>
      <c r="C139" s="247" t="s">
        <v>271</v>
      </c>
      <c r="D139" s="400">
        <v>1910</v>
      </c>
      <c r="E139" s="407">
        <f>ROUND(F139*D139/100,-1)</f>
        <v>0</v>
      </c>
      <c r="F139" s="134">
        <f>+F$138</f>
        <v>0</v>
      </c>
      <c r="G139" s="290"/>
      <c r="H139" s="467"/>
      <c r="I139" s="468"/>
      <c r="J139" s="135"/>
      <c r="K139" s="290"/>
      <c r="L139" s="467"/>
      <c r="M139" s="468"/>
      <c r="N139" s="135"/>
      <c r="O139" s="340"/>
      <c r="P139" s="467"/>
      <c r="Q139" s="407"/>
      <c r="R139" s="184"/>
      <c r="S139" s="294" t="s">
        <v>90</v>
      </c>
      <c r="T139" s="467">
        <v>610</v>
      </c>
      <c r="U139" s="407">
        <f>ROUND(V139*T139/100,-1)</f>
        <v>0</v>
      </c>
      <c r="V139" s="134">
        <f>+V$138</f>
        <v>0</v>
      </c>
      <c r="W139" s="371"/>
      <c r="X139" s="530"/>
      <c r="Y139" s="407"/>
      <c r="Z139" s="39"/>
    </row>
    <row r="140" spans="1:29" ht="27.75" customHeight="1" thickBot="1">
      <c r="A140" s="133"/>
      <c r="B140" s="607" t="s">
        <v>116</v>
      </c>
      <c r="C140" s="252" t="s">
        <v>272</v>
      </c>
      <c r="D140" s="408">
        <v>190</v>
      </c>
      <c r="E140" s="409">
        <f>ROUND(F140*D140/100,-1)</f>
        <v>0</v>
      </c>
      <c r="F140" s="83">
        <f>+F$138</f>
        <v>0</v>
      </c>
      <c r="G140" s="291"/>
      <c r="H140" s="469"/>
      <c r="I140" s="470"/>
      <c r="J140" s="137"/>
      <c r="K140" s="291"/>
      <c r="L140" s="469"/>
      <c r="M140" s="470"/>
      <c r="N140" s="137"/>
      <c r="O140" s="341"/>
      <c r="P140" s="469"/>
      <c r="Q140" s="502"/>
      <c r="R140" s="185"/>
      <c r="S140" s="293"/>
      <c r="T140" s="469"/>
      <c r="U140" s="409"/>
      <c r="V140" s="83">
        <f>+V$138</f>
        <v>0</v>
      </c>
      <c r="W140" s="291"/>
      <c r="X140" s="531"/>
      <c r="Y140" s="502"/>
      <c r="Z140" s="127"/>
      <c r="AA140" s="43"/>
      <c r="AB140" s="54"/>
      <c r="AC140" s="54"/>
    </row>
    <row r="141" spans="1:29" ht="27.75" customHeight="1" thickBot="1">
      <c r="A141" s="133"/>
      <c r="B141" s="160">
        <f>+D141+L141+P141+T141+X141</f>
        <v>2710</v>
      </c>
      <c r="C141" s="250" t="s">
        <v>20</v>
      </c>
      <c r="D141" s="428">
        <f>SUBTOTAL(9,D139:D140)</f>
        <v>2100</v>
      </c>
      <c r="E141" s="429">
        <f>SUBTOTAL(9,E139:E140)</f>
        <v>0</v>
      </c>
      <c r="F141" s="36"/>
      <c r="G141" s="243" t="s">
        <v>18</v>
      </c>
      <c r="H141" s="471"/>
      <c r="I141" s="429"/>
      <c r="J141" s="36"/>
      <c r="K141" s="243" t="s">
        <v>18</v>
      </c>
      <c r="L141" s="471"/>
      <c r="M141" s="429"/>
      <c r="N141" s="36"/>
      <c r="O141" s="246" t="s">
        <v>18</v>
      </c>
      <c r="P141" s="428"/>
      <c r="Q141" s="429"/>
      <c r="R141" s="186"/>
      <c r="S141" s="243" t="s">
        <v>18</v>
      </c>
      <c r="T141" s="428">
        <f>SUBTOTAL(9,T139:T140)</f>
        <v>610</v>
      </c>
      <c r="U141" s="429">
        <f>SUBTOTAL(9,U139:U140)</f>
        <v>0</v>
      </c>
      <c r="V141" s="36"/>
      <c r="W141" s="253" t="s">
        <v>18</v>
      </c>
      <c r="X141" s="428">
        <f>SUBTOTAL(9,X139:X140)</f>
        <v>0</v>
      </c>
      <c r="Y141" s="429">
        <f>SUBTOTAL(9,Y139:Y140)</f>
        <v>0</v>
      </c>
      <c r="Z141" s="37"/>
      <c r="AA141" s="43"/>
    </row>
    <row r="142" spans="1:29" ht="27.75" customHeight="1" thickBot="1">
      <c r="A142" s="122"/>
      <c r="B142" s="162">
        <f>+$C$1</f>
        <v>0</v>
      </c>
      <c r="C142" s="244" t="str">
        <f>IF(E146+M146+Q146+U146+Y146&gt;0,"平戸市 " &amp; TEXT(E146+M146+Q146+U146+Y146,"#,###,###枚"),"平戸市")</f>
        <v>平戸市</v>
      </c>
      <c r="D142" s="423"/>
      <c r="E142" s="424"/>
      <c r="F142" s="115">
        <f>+B142</f>
        <v>0</v>
      </c>
      <c r="G142" s="266"/>
      <c r="H142" s="457"/>
      <c r="I142" s="458"/>
      <c r="J142" s="116"/>
      <c r="K142" s="266"/>
      <c r="L142" s="457"/>
      <c r="M142" s="458"/>
      <c r="N142" s="116"/>
      <c r="O142" s="266"/>
      <c r="P142" s="457"/>
      <c r="Q142" s="458"/>
      <c r="R142" s="116">
        <f>+B142</f>
        <v>0</v>
      </c>
      <c r="S142" s="266"/>
      <c r="T142" s="457"/>
      <c r="U142" s="458"/>
      <c r="V142" s="116">
        <f>+B142</f>
        <v>0</v>
      </c>
      <c r="W142" s="266"/>
      <c r="X142" s="457"/>
      <c r="Y142" s="519"/>
      <c r="Z142" s="117"/>
    </row>
    <row r="143" spans="1:29" ht="27.75" customHeight="1">
      <c r="A143" s="114"/>
      <c r="B143" s="624" t="s">
        <v>44</v>
      </c>
      <c r="C143" s="247" t="s">
        <v>298</v>
      </c>
      <c r="D143" s="400">
        <v>2760</v>
      </c>
      <c r="E143" s="407">
        <f>ROUND(F143*D143/100,-1)</f>
        <v>0</v>
      </c>
      <c r="F143" s="134">
        <f>+F$142</f>
        <v>0</v>
      </c>
      <c r="G143" s="267"/>
      <c r="H143" s="467"/>
      <c r="I143" s="407"/>
      <c r="J143" s="136">
        <f>+J$142</f>
        <v>0</v>
      </c>
      <c r="K143" s="297"/>
      <c r="L143" s="467"/>
      <c r="M143" s="407"/>
      <c r="N143" s="136">
        <f>+N$142</f>
        <v>0</v>
      </c>
      <c r="O143" s="267"/>
      <c r="P143" s="467"/>
      <c r="Q143" s="407"/>
      <c r="R143" s="134">
        <f>+R$142</f>
        <v>0</v>
      </c>
      <c r="S143" s="297"/>
      <c r="T143" s="467"/>
      <c r="U143" s="407"/>
      <c r="V143" s="136"/>
      <c r="W143" s="267"/>
      <c r="X143" s="467"/>
      <c r="Y143" s="407"/>
      <c r="Z143" s="130"/>
    </row>
    <row r="144" spans="1:29" ht="27.75" customHeight="1">
      <c r="A144" s="124"/>
      <c r="B144" s="625"/>
      <c r="C144" s="217" t="s">
        <v>363</v>
      </c>
      <c r="D144" s="399">
        <v>970</v>
      </c>
      <c r="E144" s="402">
        <f>ROUND(F144*D144/100,-1)</f>
        <v>0</v>
      </c>
      <c r="F144" s="91">
        <f>+F$142</f>
        <v>0</v>
      </c>
      <c r="G144" s="292"/>
      <c r="H144" s="472"/>
      <c r="I144" s="473"/>
      <c r="J144" s="138"/>
      <c r="K144" s="292"/>
      <c r="L144" s="472"/>
      <c r="M144" s="473"/>
      <c r="N144" s="138"/>
      <c r="O144" s="342"/>
      <c r="P144" s="472"/>
      <c r="Q144" s="473"/>
      <c r="R144" s="138"/>
      <c r="S144" s="353" t="s">
        <v>91</v>
      </c>
      <c r="T144" s="472">
        <v>210</v>
      </c>
      <c r="U144" s="402">
        <f>ROUND(V144*T144/100,-1)</f>
        <v>0</v>
      </c>
      <c r="V144" s="91">
        <f>+V$142</f>
        <v>0</v>
      </c>
      <c r="W144" s="248"/>
      <c r="X144" s="472"/>
      <c r="Y144" s="402"/>
      <c r="Z144" s="31"/>
      <c r="AA144" s="119"/>
      <c r="AB144" s="54"/>
      <c r="AC144" s="54"/>
    </row>
    <row r="145" spans="1:29" ht="27.75" customHeight="1" thickBot="1">
      <c r="A145" s="124"/>
      <c r="B145" s="625"/>
      <c r="C145" s="258" t="s">
        <v>273</v>
      </c>
      <c r="D145" s="412">
        <v>720</v>
      </c>
      <c r="E145" s="405">
        <f>ROUND(F145*D145/100,-1)</f>
        <v>0</v>
      </c>
      <c r="F145" s="586">
        <f>+F$142</f>
        <v>0</v>
      </c>
      <c r="G145" s="587"/>
      <c r="H145" s="588"/>
      <c r="I145" s="589"/>
      <c r="J145" s="590"/>
      <c r="K145" s="587"/>
      <c r="L145" s="588"/>
      <c r="M145" s="589"/>
      <c r="N145" s="590"/>
      <c r="O145" s="591"/>
      <c r="P145" s="588"/>
      <c r="Q145" s="589"/>
      <c r="R145" s="590"/>
      <c r="S145" s="592"/>
      <c r="T145" s="588"/>
      <c r="U145" s="405"/>
      <c r="V145" s="593"/>
      <c r="W145" s="587"/>
      <c r="X145" s="588"/>
      <c r="Y145" s="405"/>
      <c r="Z145" s="139"/>
      <c r="AA145" s="119"/>
    </row>
    <row r="146" spans="1:29" ht="27.75" customHeight="1" thickBot="1">
      <c r="A146" s="124"/>
      <c r="B146" s="160">
        <f>+D146+L146+P146+T146+X146</f>
        <v>4660</v>
      </c>
      <c r="C146" s="250"/>
      <c r="D146" s="428">
        <f>SUBTOTAL(9,D143:D145)</f>
        <v>4450</v>
      </c>
      <c r="E146" s="429">
        <f>SUBTOTAL(9,E143:E145)</f>
        <v>0</v>
      </c>
      <c r="F146" s="36"/>
      <c r="G146" s="243" t="s">
        <v>18</v>
      </c>
      <c r="H146" s="428"/>
      <c r="I146" s="429"/>
      <c r="J146" s="36"/>
      <c r="K146" s="243" t="s">
        <v>18</v>
      </c>
      <c r="L146" s="428"/>
      <c r="M146" s="429"/>
      <c r="N146" s="36"/>
      <c r="O146" s="250" t="s">
        <v>18</v>
      </c>
      <c r="P146" s="428">
        <f>SUBTOTAL(9,P143:P145)</f>
        <v>0</v>
      </c>
      <c r="Q146" s="429">
        <f>SUBTOTAL(9,Q143:Q145)</f>
        <v>0</v>
      </c>
      <c r="R146" s="36"/>
      <c r="S146" s="243" t="s">
        <v>18</v>
      </c>
      <c r="T146" s="428">
        <f>SUBTOTAL(9,T143:T145)</f>
        <v>210</v>
      </c>
      <c r="U146" s="429">
        <f>SUBTOTAL(9,U143:U145)</f>
        <v>0</v>
      </c>
      <c r="V146" s="36"/>
      <c r="W146" s="243" t="s">
        <v>18</v>
      </c>
      <c r="X146" s="428">
        <f>SUBTOTAL(9,X143:X145)</f>
        <v>0</v>
      </c>
      <c r="Y146" s="429">
        <f>SUBTOTAL(9,Y143:Y145)</f>
        <v>0</v>
      </c>
      <c r="Z146" s="140"/>
    </row>
    <row r="147" spans="1:29" ht="27.75" customHeight="1" thickBot="1">
      <c r="A147" s="122"/>
      <c r="B147" s="162">
        <f>+$C$1</f>
        <v>0</v>
      </c>
      <c r="C147" s="244" t="str">
        <f>IF(E154+M154+Q154+U154+Y154&gt;0,"松浦市 " &amp; TEXT(E154+M154+Q154+U154+Y154,"#,###,###枚"),"松浦市")</f>
        <v>松浦市</v>
      </c>
      <c r="D147" s="423"/>
      <c r="E147" s="424"/>
      <c r="F147" s="115">
        <f>+B147</f>
        <v>0</v>
      </c>
      <c r="G147" s="266"/>
      <c r="H147" s="457"/>
      <c r="I147" s="458"/>
      <c r="J147" s="116"/>
      <c r="K147" s="266"/>
      <c r="L147" s="457"/>
      <c r="M147" s="458"/>
      <c r="N147" s="116"/>
      <c r="O147" s="266"/>
      <c r="P147" s="457"/>
      <c r="Q147" s="458"/>
      <c r="R147" s="116"/>
      <c r="S147" s="266"/>
      <c r="T147" s="457"/>
      <c r="U147" s="458"/>
      <c r="V147" s="116">
        <f>+B147</f>
        <v>0</v>
      </c>
      <c r="W147" s="266"/>
      <c r="X147" s="457"/>
      <c r="Y147" s="519"/>
      <c r="Z147" s="117"/>
    </row>
    <row r="148" spans="1:29" ht="27.75" customHeight="1">
      <c r="A148" s="114"/>
      <c r="B148" s="624" t="s">
        <v>45</v>
      </c>
      <c r="C148" s="247" t="s">
        <v>294</v>
      </c>
      <c r="D148" s="400">
        <v>1220</v>
      </c>
      <c r="E148" s="407">
        <f t="shared" ref="E148:E153" si="64">ROUND(F148*D148/100,-1)</f>
        <v>0</v>
      </c>
      <c r="F148" s="134">
        <f t="shared" ref="F148:F153" si="65">+F$147</f>
        <v>0</v>
      </c>
      <c r="G148" s="294"/>
      <c r="H148" s="467"/>
      <c r="I148" s="468"/>
      <c r="J148" s="135"/>
      <c r="K148" s="294"/>
      <c r="L148" s="467"/>
      <c r="M148" s="468"/>
      <c r="N148" s="135"/>
      <c r="O148" s="294"/>
      <c r="P148" s="467"/>
      <c r="Q148" s="468"/>
      <c r="R148" s="135"/>
      <c r="S148" s="294" t="s">
        <v>94</v>
      </c>
      <c r="T148" s="467">
        <v>640</v>
      </c>
      <c r="U148" s="407">
        <f t="shared" ref="U148:U150" si="66">ROUND(V148*T148/100,-1)</f>
        <v>0</v>
      </c>
      <c r="V148" s="134">
        <f>+V$147</f>
        <v>0</v>
      </c>
      <c r="W148" s="372"/>
      <c r="X148" s="467"/>
      <c r="Y148" s="407"/>
      <c r="Z148" s="39"/>
    </row>
    <row r="149" spans="1:29" ht="27.75" customHeight="1">
      <c r="A149" s="124"/>
      <c r="B149" s="625"/>
      <c r="C149" s="217" t="s">
        <v>274</v>
      </c>
      <c r="D149" s="399">
        <v>980</v>
      </c>
      <c r="E149" s="402">
        <f t="shared" si="64"/>
        <v>0</v>
      </c>
      <c r="F149" s="91">
        <f t="shared" si="65"/>
        <v>0</v>
      </c>
      <c r="G149" s="292"/>
      <c r="H149" s="472"/>
      <c r="I149" s="402"/>
      <c r="J149" s="92"/>
      <c r="K149" s="292"/>
      <c r="L149" s="472"/>
      <c r="M149" s="402"/>
      <c r="N149" s="92"/>
      <c r="O149" s="292"/>
      <c r="P149" s="472"/>
      <c r="Q149" s="473"/>
      <c r="R149" s="138"/>
      <c r="S149" s="292" t="s">
        <v>92</v>
      </c>
      <c r="T149" s="472">
        <v>210</v>
      </c>
      <c r="U149" s="402">
        <f t="shared" si="66"/>
        <v>0</v>
      </c>
      <c r="V149" s="91">
        <f>+V$147</f>
        <v>0</v>
      </c>
      <c r="W149" s="373"/>
      <c r="X149" s="532"/>
      <c r="Y149" s="473"/>
      <c r="Z149" s="45"/>
      <c r="AA149" s="43"/>
      <c r="AB149" s="54"/>
      <c r="AC149" s="54"/>
    </row>
    <row r="150" spans="1:29" ht="27.75" customHeight="1">
      <c r="A150" s="124"/>
      <c r="B150" s="625"/>
      <c r="C150" s="217" t="s">
        <v>275</v>
      </c>
      <c r="D150" s="399">
        <v>340</v>
      </c>
      <c r="E150" s="402">
        <f t="shared" si="64"/>
        <v>0</v>
      </c>
      <c r="F150" s="91">
        <f t="shared" si="65"/>
        <v>0</v>
      </c>
      <c r="G150" s="292"/>
      <c r="H150" s="472"/>
      <c r="I150" s="473"/>
      <c r="J150" s="138"/>
      <c r="K150" s="292"/>
      <c r="L150" s="472"/>
      <c r="M150" s="473"/>
      <c r="N150" s="138"/>
      <c r="O150" s="292"/>
      <c r="P150" s="472"/>
      <c r="Q150" s="473"/>
      <c r="R150" s="138"/>
      <c r="S150" s="292" t="s">
        <v>46</v>
      </c>
      <c r="T150" s="472">
        <v>90</v>
      </c>
      <c r="U150" s="402">
        <f t="shared" si="66"/>
        <v>0</v>
      </c>
      <c r="V150" s="91">
        <f>+V$147</f>
        <v>0</v>
      </c>
      <c r="W150" s="292"/>
      <c r="X150" s="532"/>
      <c r="Y150" s="473"/>
      <c r="Z150" s="45"/>
      <c r="AA150" s="43"/>
    </row>
    <row r="151" spans="1:29" ht="27.75" customHeight="1">
      <c r="A151" s="124"/>
      <c r="B151" s="625"/>
      <c r="C151" s="217" t="s">
        <v>171</v>
      </c>
      <c r="D151" s="399">
        <v>10</v>
      </c>
      <c r="E151" s="402">
        <f t="shared" si="64"/>
        <v>0</v>
      </c>
      <c r="F151" s="91">
        <f t="shared" si="65"/>
        <v>0</v>
      </c>
      <c r="G151" s="292"/>
      <c r="H151" s="472"/>
      <c r="I151" s="473"/>
      <c r="J151" s="138"/>
      <c r="K151" s="292"/>
      <c r="L151" s="472"/>
      <c r="M151" s="473"/>
      <c r="N151" s="138"/>
      <c r="O151" s="292"/>
      <c r="P151" s="472"/>
      <c r="Q151" s="473"/>
      <c r="R151" s="138"/>
      <c r="S151" s="355"/>
      <c r="T151" s="472"/>
      <c r="U151" s="402"/>
      <c r="V151" s="132"/>
      <c r="W151" s="292"/>
      <c r="X151" s="532"/>
      <c r="Y151" s="473"/>
      <c r="Z151" s="45"/>
      <c r="AA151" s="43"/>
    </row>
    <row r="152" spans="1:29" ht="27.75" customHeight="1">
      <c r="A152" s="124"/>
      <c r="B152" s="625"/>
      <c r="C152" s="217" t="s">
        <v>380</v>
      </c>
      <c r="D152" s="399">
        <v>270</v>
      </c>
      <c r="E152" s="402">
        <f t="shared" si="64"/>
        <v>0</v>
      </c>
      <c r="F152" s="91">
        <f t="shared" si="65"/>
        <v>0</v>
      </c>
      <c r="G152" s="556"/>
      <c r="H152" s="472"/>
      <c r="I152" s="473"/>
      <c r="J152" s="138"/>
      <c r="K152" s="292"/>
      <c r="L152" s="472"/>
      <c r="M152" s="473"/>
      <c r="N152" s="138"/>
      <c r="O152" s="292"/>
      <c r="P152" s="472"/>
      <c r="Q152" s="473"/>
      <c r="R152" s="138"/>
      <c r="S152" s="280"/>
      <c r="T152" s="472"/>
      <c r="U152" s="402"/>
      <c r="V152" s="92"/>
      <c r="W152" s="292"/>
      <c r="X152" s="532"/>
      <c r="Y152" s="473"/>
      <c r="Z152" s="45"/>
      <c r="AA152" s="43"/>
    </row>
    <row r="153" spans="1:29" ht="27.75" customHeight="1" thickBot="1">
      <c r="A153" s="124"/>
      <c r="B153" s="625"/>
      <c r="C153" s="252" t="s">
        <v>324</v>
      </c>
      <c r="D153" s="408">
        <v>150</v>
      </c>
      <c r="E153" s="409">
        <f t="shared" si="64"/>
        <v>0</v>
      </c>
      <c r="F153" s="83">
        <f t="shared" si="65"/>
        <v>0</v>
      </c>
      <c r="G153" s="557"/>
      <c r="H153" s="469"/>
      <c r="I153" s="470"/>
      <c r="J153" s="137"/>
      <c r="K153" s="293"/>
      <c r="L153" s="469"/>
      <c r="M153" s="470"/>
      <c r="N153" s="137"/>
      <c r="O153" s="293"/>
      <c r="P153" s="469"/>
      <c r="Q153" s="470"/>
      <c r="R153" s="137"/>
      <c r="S153" s="293"/>
      <c r="T153" s="469"/>
      <c r="U153" s="470"/>
      <c r="V153" s="137"/>
      <c r="W153" s="293"/>
      <c r="X153" s="531"/>
      <c r="Y153" s="470"/>
      <c r="Z153" s="45"/>
      <c r="AA153" s="43"/>
    </row>
    <row r="154" spans="1:29" ht="27.75" customHeight="1" thickBot="1">
      <c r="A154" s="124"/>
      <c r="B154" s="160">
        <f>+D154+L154+P154+T154+X154</f>
        <v>3910</v>
      </c>
      <c r="C154" s="250" t="s">
        <v>20</v>
      </c>
      <c r="D154" s="428">
        <f>SUBTOTAL(9,D148:D153)</f>
        <v>2970</v>
      </c>
      <c r="E154" s="432">
        <f>SUBTOTAL(9,E148:E153)</f>
        <v>0</v>
      </c>
      <c r="F154" s="61"/>
      <c r="G154" s="243" t="s">
        <v>18</v>
      </c>
      <c r="H154" s="428"/>
      <c r="I154" s="432"/>
      <c r="J154" s="61"/>
      <c r="K154" s="243" t="s">
        <v>18</v>
      </c>
      <c r="L154" s="428"/>
      <c r="M154" s="432"/>
      <c r="N154" s="61"/>
      <c r="O154" s="246" t="s">
        <v>18</v>
      </c>
      <c r="P154" s="471"/>
      <c r="Q154" s="432"/>
      <c r="R154" s="36"/>
      <c r="S154" s="243" t="s">
        <v>18</v>
      </c>
      <c r="T154" s="428">
        <f>SUBTOTAL(9,T148:T153)</f>
        <v>940</v>
      </c>
      <c r="U154" s="432">
        <f>SUBTOTAL(9,U148:U153)</f>
        <v>0</v>
      </c>
      <c r="V154" s="61"/>
      <c r="W154" s="253" t="s">
        <v>18</v>
      </c>
      <c r="X154" s="428">
        <f>SUBTOTAL(9,X148:X153)</f>
        <v>0</v>
      </c>
      <c r="Y154" s="432">
        <f>SUBTOTAL(9,Y148:Y153)</f>
        <v>0</v>
      </c>
      <c r="Z154" s="66"/>
      <c r="AA154" s="43"/>
    </row>
    <row r="155" spans="1:29" ht="27.75" customHeight="1" thickBot="1">
      <c r="A155" s="122"/>
      <c r="B155" s="162">
        <f>+$C$1</f>
        <v>0</v>
      </c>
      <c r="C155" s="244" t="str">
        <f>IF(E164+M164+Q164+U164+Y164&gt;0,"五島市 " &amp; TEXT(E164+M164+Q164+U164+Y164,"#,###,###枚"),"五島市")</f>
        <v>五島市</v>
      </c>
      <c r="D155" s="423"/>
      <c r="E155" s="424"/>
      <c r="F155" s="115">
        <f>+B155</f>
        <v>0</v>
      </c>
      <c r="G155" s="266"/>
      <c r="H155" s="457"/>
      <c r="I155" s="458"/>
      <c r="J155" s="116"/>
      <c r="K155" s="266"/>
      <c r="L155" s="457"/>
      <c r="M155" s="458"/>
      <c r="N155" s="116">
        <f>+B155</f>
        <v>0</v>
      </c>
      <c r="O155" s="266"/>
      <c r="P155" s="457"/>
      <c r="Q155" s="458"/>
      <c r="R155" s="116"/>
      <c r="S155" s="266"/>
      <c r="T155" s="457"/>
      <c r="U155" s="458"/>
      <c r="V155" s="116">
        <f>+B155</f>
        <v>0</v>
      </c>
      <c r="W155" s="266"/>
      <c r="X155" s="457"/>
      <c r="Y155" s="519"/>
      <c r="Z155" s="117">
        <f>+B155</f>
        <v>0</v>
      </c>
    </row>
    <row r="156" spans="1:29" ht="27.75" customHeight="1">
      <c r="A156" s="114"/>
      <c r="B156" s="624" t="s">
        <v>47</v>
      </c>
      <c r="C156" s="247" t="s">
        <v>276</v>
      </c>
      <c r="D156" s="400">
        <v>4150</v>
      </c>
      <c r="E156" s="407">
        <f t="shared" ref="E156:E163" si="67">ROUND(F156*D156/100,-1)</f>
        <v>0</v>
      </c>
      <c r="F156" s="22">
        <f t="shared" ref="F156:F163" si="68">+F$155</f>
        <v>0</v>
      </c>
      <c r="G156" s="247"/>
      <c r="H156" s="400"/>
      <c r="I156" s="407"/>
      <c r="J156" s="130"/>
      <c r="K156" s="247" t="s">
        <v>282</v>
      </c>
      <c r="L156" s="400">
        <v>230</v>
      </c>
      <c r="M156" s="407">
        <f>ROUND(N156*L156/100,-1)</f>
        <v>0</v>
      </c>
      <c r="N156" s="22">
        <f>+N$155</f>
        <v>0</v>
      </c>
      <c r="O156" s="340"/>
      <c r="P156" s="400"/>
      <c r="Q156" s="407"/>
      <c r="R156" s="130"/>
      <c r="S156" s="247" t="s">
        <v>173</v>
      </c>
      <c r="T156" s="400">
        <v>110</v>
      </c>
      <c r="U156" s="407">
        <f>ROUND(V156*T156/100,-1)</f>
        <v>0</v>
      </c>
      <c r="V156" s="22">
        <f>+V$155</f>
        <v>0</v>
      </c>
      <c r="W156" s="340"/>
      <c r="X156" s="533"/>
      <c r="Y156" s="407"/>
      <c r="Z156" s="39">
        <f>+Z$155</f>
        <v>0</v>
      </c>
    </row>
    <row r="157" spans="1:29" ht="27.75" customHeight="1">
      <c r="A157" s="124"/>
      <c r="B157" s="625"/>
      <c r="C157" s="217" t="s">
        <v>277</v>
      </c>
      <c r="D157" s="399">
        <v>270</v>
      </c>
      <c r="E157" s="402">
        <f t="shared" si="67"/>
        <v>0</v>
      </c>
      <c r="F157" s="25">
        <f t="shared" si="68"/>
        <v>0</v>
      </c>
      <c r="G157" s="295"/>
      <c r="H157" s="399"/>
      <c r="I157" s="461"/>
      <c r="J157" s="33"/>
      <c r="K157" s="295"/>
      <c r="L157" s="399"/>
      <c r="M157" s="461"/>
      <c r="N157" s="33"/>
      <c r="O157" s="295"/>
      <c r="P157" s="399"/>
      <c r="Q157" s="461"/>
      <c r="R157" s="33"/>
      <c r="S157" s="295"/>
      <c r="T157" s="399"/>
      <c r="U157" s="461"/>
      <c r="V157" s="33"/>
      <c r="W157" s="295"/>
      <c r="X157" s="513"/>
      <c r="Y157" s="461"/>
      <c r="Z157" s="45"/>
      <c r="AA157" s="43"/>
      <c r="AB157" s="54"/>
      <c r="AC157" s="54"/>
    </row>
    <row r="158" spans="1:29" ht="27.75" customHeight="1">
      <c r="A158" s="124"/>
      <c r="B158" s="625"/>
      <c r="C158" s="217" t="s">
        <v>278</v>
      </c>
      <c r="D158" s="399">
        <v>30</v>
      </c>
      <c r="E158" s="402">
        <f t="shared" si="67"/>
        <v>0</v>
      </c>
      <c r="F158" s="25">
        <f t="shared" si="68"/>
        <v>0</v>
      </c>
      <c r="G158" s="295"/>
      <c r="H158" s="399"/>
      <c r="I158" s="461"/>
      <c r="J158" s="33"/>
      <c r="K158" s="295"/>
      <c r="L158" s="399"/>
      <c r="M158" s="461"/>
      <c r="N158" s="33"/>
      <c r="O158" s="295"/>
      <c r="P158" s="399"/>
      <c r="Q158" s="461"/>
      <c r="R158" s="33"/>
      <c r="S158" s="356"/>
      <c r="T158" s="399"/>
      <c r="U158" s="461"/>
      <c r="V158" s="33"/>
      <c r="W158" s="295"/>
      <c r="X158" s="399"/>
      <c r="Y158" s="461"/>
      <c r="Z158" s="45"/>
      <c r="AA158" s="43"/>
      <c r="AC158" s="54"/>
    </row>
    <row r="159" spans="1:29" ht="27.75" customHeight="1">
      <c r="A159" s="124"/>
      <c r="B159" s="625"/>
      <c r="C159" s="217" t="s">
        <v>322</v>
      </c>
      <c r="D159" s="399">
        <v>330</v>
      </c>
      <c r="E159" s="402">
        <f t="shared" si="67"/>
        <v>0</v>
      </c>
      <c r="F159" s="25">
        <f t="shared" si="68"/>
        <v>0</v>
      </c>
      <c r="G159" s="295"/>
      <c r="H159" s="399"/>
      <c r="I159" s="461"/>
      <c r="J159" s="33"/>
      <c r="K159" s="295"/>
      <c r="L159" s="399"/>
      <c r="M159" s="461"/>
      <c r="N159" s="33"/>
      <c r="O159" s="295"/>
      <c r="P159" s="399"/>
      <c r="Q159" s="461"/>
      <c r="R159" s="33"/>
      <c r="S159" s="295"/>
      <c r="T159" s="399"/>
      <c r="U159" s="461"/>
      <c r="V159" s="139"/>
      <c r="W159" s="374"/>
      <c r="X159" s="399"/>
      <c r="Y159" s="402"/>
      <c r="Z159" s="30"/>
      <c r="AA159" s="43"/>
      <c r="AC159" s="54"/>
    </row>
    <row r="160" spans="1:29" ht="27.75" customHeight="1">
      <c r="A160" s="124"/>
      <c r="B160" s="625"/>
      <c r="C160" s="217" t="s">
        <v>279</v>
      </c>
      <c r="D160" s="399">
        <v>300</v>
      </c>
      <c r="E160" s="402">
        <f t="shared" si="67"/>
        <v>0</v>
      </c>
      <c r="F160" s="25">
        <f t="shared" si="68"/>
        <v>0</v>
      </c>
      <c r="G160" s="295"/>
      <c r="H160" s="399"/>
      <c r="I160" s="461"/>
      <c r="J160" s="33"/>
      <c r="K160" s="295"/>
      <c r="L160" s="399"/>
      <c r="M160" s="461"/>
      <c r="N160" s="33"/>
      <c r="O160" s="295"/>
      <c r="P160" s="399"/>
      <c r="Q160" s="461"/>
      <c r="R160" s="33"/>
      <c r="S160" s="295"/>
      <c r="T160" s="399"/>
      <c r="U160" s="461"/>
      <c r="V160" s="139"/>
      <c r="W160" s="374"/>
      <c r="X160" s="513"/>
      <c r="Y160" s="402"/>
      <c r="Z160" s="30"/>
      <c r="AA160" s="43"/>
    </row>
    <row r="161" spans="1:29" ht="27.75" customHeight="1">
      <c r="A161" s="124"/>
      <c r="B161" s="625"/>
      <c r="C161" s="217" t="s">
        <v>280</v>
      </c>
      <c r="D161" s="399">
        <v>130</v>
      </c>
      <c r="E161" s="402">
        <f t="shared" si="67"/>
        <v>0</v>
      </c>
      <c r="F161" s="25">
        <f t="shared" si="68"/>
        <v>0</v>
      </c>
      <c r="G161" s="295"/>
      <c r="H161" s="399"/>
      <c r="I161" s="461"/>
      <c r="J161" s="33"/>
      <c r="K161" s="295"/>
      <c r="L161" s="399"/>
      <c r="M161" s="461"/>
      <c r="N161" s="33"/>
      <c r="O161" s="295"/>
      <c r="P161" s="399"/>
      <c r="Q161" s="461"/>
      <c r="R161" s="33"/>
      <c r="S161" s="356"/>
      <c r="T161" s="399"/>
      <c r="U161" s="461"/>
      <c r="V161" s="139"/>
      <c r="W161" s="374"/>
      <c r="X161" s="399"/>
      <c r="Y161" s="402"/>
      <c r="Z161" s="30"/>
      <c r="AA161" s="43"/>
    </row>
    <row r="162" spans="1:29" ht="27.75" customHeight="1">
      <c r="A162" s="124"/>
      <c r="B162" s="625"/>
      <c r="C162" s="217" t="s">
        <v>281</v>
      </c>
      <c r="D162" s="399">
        <v>540</v>
      </c>
      <c r="E162" s="402">
        <f t="shared" si="67"/>
        <v>0</v>
      </c>
      <c r="F162" s="25">
        <f t="shared" si="68"/>
        <v>0</v>
      </c>
      <c r="G162" s="295"/>
      <c r="H162" s="399"/>
      <c r="I162" s="461"/>
      <c r="J162" s="33"/>
      <c r="K162" s="295"/>
      <c r="L162" s="399"/>
      <c r="M162" s="461"/>
      <c r="N162" s="33"/>
      <c r="O162" s="295"/>
      <c r="P162" s="399"/>
      <c r="Q162" s="461"/>
      <c r="R162" s="33"/>
      <c r="S162" s="295"/>
      <c r="T162" s="399"/>
      <c r="U162" s="461"/>
      <c r="V162" s="139"/>
      <c r="W162" s="217" t="s">
        <v>283</v>
      </c>
      <c r="X162" s="513">
        <v>20</v>
      </c>
      <c r="Y162" s="402">
        <f>ROUND(Z162*X162/100,-1)</f>
        <v>0</v>
      </c>
      <c r="Z162" s="27">
        <f>+Z$155</f>
        <v>0</v>
      </c>
      <c r="AA162" s="43"/>
    </row>
    <row r="163" spans="1:29" ht="27.75" customHeight="1" thickBot="1">
      <c r="A163" s="124"/>
      <c r="B163" s="625"/>
      <c r="C163" s="252" t="s">
        <v>323</v>
      </c>
      <c r="D163" s="408">
        <v>220</v>
      </c>
      <c r="E163" s="409">
        <f t="shared" si="67"/>
        <v>0</v>
      </c>
      <c r="F163" s="65">
        <f t="shared" si="68"/>
        <v>0</v>
      </c>
      <c r="G163" s="259"/>
      <c r="H163" s="408"/>
      <c r="I163" s="462"/>
      <c r="J163" s="60"/>
      <c r="K163" s="259"/>
      <c r="L163" s="408"/>
      <c r="M163" s="462"/>
      <c r="N163" s="60"/>
      <c r="O163" s="259"/>
      <c r="P163" s="408"/>
      <c r="Q163" s="462"/>
      <c r="R163" s="60"/>
      <c r="S163" s="259"/>
      <c r="T163" s="408"/>
      <c r="U163" s="462"/>
      <c r="V163" s="141"/>
      <c r="W163" s="375"/>
      <c r="X163" s="408"/>
      <c r="Y163" s="409"/>
      <c r="Z163" s="127"/>
      <c r="AA163" s="43"/>
    </row>
    <row r="164" spans="1:29" ht="27.75" customHeight="1" thickBot="1">
      <c r="A164" s="124"/>
      <c r="B164" s="160">
        <f>+D164+L164+P164+T164+X164</f>
        <v>6330</v>
      </c>
      <c r="C164" s="250" t="s">
        <v>20</v>
      </c>
      <c r="D164" s="428">
        <f>SUBTOTAL(9,D156:D163)</f>
        <v>5970</v>
      </c>
      <c r="E164" s="442">
        <f>SUBTOTAL(9,E156:E163)</f>
        <v>0</v>
      </c>
      <c r="F164" s="50"/>
      <c r="G164" s="243" t="s">
        <v>18</v>
      </c>
      <c r="H164" s="428"/>
      <c r="I164" s="442"/>
      <c r="J164" s="50"/>
      <c r="K164" s="243" t="s">
        <v>18</v>
      </c>
      <c r="L164" s="428">
        <f>SUBTOTAL(9,L156:L163)</f>
        <v>230</v>
      </c>
      <c r="M164" s="442">
        <f>SUBTOTAL(9,M156:M163)</f>
        <v>0</v>
      </c>
      <c r="N164" s="50"/>
      <c r="O164" s="246" t="s">
        <v>18</v>
      </c>
      <c r="P164" s="428"/>
      <c r="Q164" s="442"/>
      <c r="R164" s="36"/>
      <c r="S164" s="243" t="s">
        <v>18</v>
      </c>
      <c r="T164" s="428">
        <f>SUBTOTAL(9,T156:T163)</f>
        <v>110</v>
      </c>
      <c r="U164" s="442">
        <f>SUBTOTAL(9,U156:U163)</f>
        <v>0</v>
      </c>
      <c r="V164" s="50"/>
      <c r="W164" s="253" t="s">
        <v>18</v>
      </c>
      <c r="X164" s="428">
        <f>SUBTOTAL(9,X156:X163)</f>
        <v>20</v>
      </c>
      <c r="Y164" s="432">
        <f>SUBTOTAL(9,Y156:Y163)</f>
        <v>0</v>
      </c>
      <c r="Z164" s="37"/>
      <c r="AA164" s="43"/>
    </row>
    <row r="165" spans="1:29" ht="27.75" customHeight="1" thickBot="1">
      <c r="A165" s="122"/>
      <c r="B165" s="162">
        <f>+$C$1</f>
        <v>0</v>
      </c>
      <c r="C165" s="244" t="str">
        <f>IF(E173+M173+Q173+U173+Y173&gt;0,"南松浦郡 " &amp; TEXT(E173+M173+Q173+U173+Y173,"#,###,###枚"),"南松浦郡")</f>
        <v>南松浦郡</v>
      </c>
      <c r="D165" s="423"/>
      <c r="E165" s="424"/>
      <c r="F165" s="115">
        <f>+B165</f>
        <v>0</v>
      </c>
      <c r="G165" s="266"/>
      <c r="H165" s="457"/>
      <c r="I165" s="458"/>
      <c r="J165" s="116"/>
      <c r="K165" s="266"/>
      <c r="L165" s="457"/>
      <c r="M165" s="458"/>
      <c r="N165" s="116"/>
      <c r="O165" s="266"/>
      <c r="P165" s="457"/>
      <c r="Q165" s="458"/>
      <c r="R165" s="116"/>
      <c r="S165" s="266"/>
      <c r="T165" s="457"/>
      <c r="U165" s="458"/>
      <c r="V165" s="116"/>
      <c r="W165" s="266"/>
      <c r="X165" s="457"/>
      <c r="Y165" s="519"/>
      <c r="Z165" s="117"/>
    </row>
    <row r="166" spans="1:29" ht="27.75" customHeight="1">
      <c r="A166" s="114"/>
      <c r="B166" s="624" t="s">
        <v>117</v>
      </c>
      <c r="C166" s="247" t="s">
        <v>381</v>
      </c>
      <c r="D166" s="400">
        <v>300</v>
      </c>
      <c r="E166" s="407">
        <f t="shared" ref="E166:E172" si="69">ROUND(F166*D166/100,-1)</f>
        <v>0</v>
      </c>
      <c r="F166" s="22">
        <f>+F$165</f>
        <v>0</v>
      </c>
      <c r="G166" s="262"/>
      <c r="H166" s="400"/>
      <c r="I166" s="407"/>
      <c r="J166" s="55"/>
      <c r="K166" s="262"/>
      <c r="L166" s="400"/>
      <c r="M166" s="407"/>
      <c r="N166" s="55"/>
      <c r="O166" s="262"/>
      <c r="P166" s="400"/>
      <c r="Q166" s="407"/>
      <c r="R166" s="55"/>
      <c r="S166" s="262"/>
      <c r="T166" s="400"/>
      <c r="U166" s="407"/>
      <c r="V166" s="142"/>
      <c r="W166" s="376"/>
      <c r="X166" s="517"/>
      <c r="Y166" s="407"/>
      <c r="Z166" s="142"/>
    </row>
    <row r="167" spans="1:29" ht="27.75" customHeight="1">
      <c r="A167" s="124"/>
      <c r="B167" s="625"/>
      <c r="C167" s="207" t="s">
        <v>321</v>
      </c>
      <c r="D167" s="399">
        <v>230</v>
      </c>
      <c r="E167" s="402">
        <f t="shared" si="69"/>
        <v>0</v>
      </c>
      <c r="F167" s="25">
        <f>+F$165</f>
        <v>0</v>
      </c>
      <c r="G167" s="248"/>
      <c r="H167" s="399"/>
      <c r="I167" s="402"/>
      <c r="J167" s="31"/>
      <c r="K167" s="248"/>
      <c r="L167" s="399"/>
      <c r="M167" s="402"/>
      <c r="N167" s="31"/>
      <c r="O167" s="295"/>
      <c r="P167" s="399"/>
      <c r="Q167" s="402"/>
      <c r="R167" s="28"/>
      <c r="S167" s="356"/>
      <c r="T167" s="399"/>
      <c r="U167" s="402"/>
      <c r="V167" s="143"/>
      <c r="W167" s="248"/>
      <c r="X167" s="399"/>
      <c r="Y167" s="402"/>
      <c r="Z167" s="31"/>
      <c r="AA167" s="43"/>
      <c r="AC167" s="54"/>
    </row>
    <row r="168" spans="1:29" ht="27.75" customHeight="1">
      <c r="A168" s="124"/>
      <c r="B168" s="625"/>
      <c r="C168" s="608" t="s">
        <v>358</v>
      </c>
      <c r="D168" s="399"/>
      <c r="E168" s="402"/>
      <c r="F168" s="25"/>
      <c r="G168" s="248"/>
      <c r="H168" s="399"/>
      <c r="I168" s="402"/>
      <c r="J168" s="29"/>
      <c r="K168" s="248"/>
      <c r="L168" s="399"/>
      <c r="M168" s="402"/>
      <c r="N168" s="29"/>
      <c r="O168" s="295"/>
      <c r="P168" s="399"/>
      <c r="Q168" s="402"/>
      <c r="R168" s="28"/>
      <c r="S168" s="356"/>
      <c r="T168" s="399"/>
      <c r="U168" s="402"/>
      <c r="V168" s="143"/>
      <c r="W168" s="623"/>
      <c r="X168" s="399"/>
      <c r="Y168" s="402"/>
      <c r="Z168" s="31"/>
      <c r="AA168" s="43"/>
      <c r="AC168" s="54"/>
    </row>
    <row r="169" spans="1:29" ht="27.75" customHeight="1">
      <c r="A169" s="124"/>
      <c r="B169" s="625"/>
      <c r="C169" s="217" t="s">
        <v>360</v>
      </c>
      <c r="D169" s="399">
        <v>610</v>
      </c>
      <c r="E169" s="402">
        <f t="shared" si="69"/>
        <v>0</v>
      </c>
      <c r="F169" s="25">
        <f>+F$165</f>
        <v>0</v>
      </c>
      <c r="G169" s="295"/>
      <c r="H169" s="399"/>
      <c r="I169" s="402"/>
      <c r="J169" s="28"/>
      <c r="K169" s="295"/>
      <c r="L169" s="399"/>
      <c r="M169" s="402"/>
      <c r="N169" s="28"/>
      <c r="O169" s="295"/>
      <c r="P169" s="399"/>
      <c r="Q169" s="402"/>
      <c r="R169" s="28"/>
      <c r="S169" s="354"/>
      <c r="T169" s="399"/>
      <c r="U169" s="402"/>
      <c r="V169" s="31"/>
      <c r="W169" s="374"/>
      <c r="X169" s="399"/>
      <c r="Y169" s="402"/>
      <c r="Z169" s="143"/>
      <c r="AA169" s="43"/>
    </row>
    <row r="170" spans="1:29" ht="27.75" customHeight="1">
      <c r="A170" s="124"/>
      <c r="B170" s="625"/>
      <c r="C170" s="217" t="s">
        <v>178</v>
      </c>
      <c r="D170" s="399">
        <v>660</v>
      </c>
      <c r="E170" s="402">
        <f t="shared" si="69"/>
        <v>0</v>
      </c>
      <c r="F170" s="25">
        <f>+F$165</f>
        <v>0</v>
      </c>
      <c r="G170" s="295"/>
      <c r="H170" s="399"/>
      <c r="I170" s="402"/>
      <c r="J170" s="28"/>
      <c r="K170" s="295"/>
      <c r="L170" s="399"/>
      <c r="M170" s="402"/>
      <c r="N170" s="28"/>
      <c r="O170" s="295"/>
      <c r="P170" s="399"/>
      <c r="Q170" s="402"/>
      <c r="R170" s="31"/>
      <c r="S170" s="357"/>
      <c r="T170" s="437"/>
      <c r="U170" s="402"/>
      <c r="V170" s="31"/>
      <c r="W170" s="374"/>
      <c r="X170" s="399"/>
      <c r="Y170" s="402"/>
      <c r="Z170" s="143"/>
      <c r="AA170" s="43"/>
    </row>
    <row r="171" spans="1:29" ht="27.75" customHeight="1">
      <c r="A171" s="124"/>
      <c r="B171" s="625"/>
      <c r="C171" s="217" t="s">
        <v>177</v>
      </c>
      <c r="D171" s="399">
        <v>270</v>
      </c>
      <c r="E171" s="402">
        <f t="shared" si="69"/>
        <v>0</v>
      </c>
      <c r="F171" s="25">
        <f>+F$165</f>
        <v>0</v>
      </c>
      <c r="G171" s="295"/>
      <c r="H171" s="399"/>
      <c r="I171" s="402"/>
      <c r="J171" s="28"/>
      <c r="K171" s="295"/>
      <c r="L171" s="399"/>
      <c r="M171" s="402"/>
      <c r="N171" s="28"/>
      <c r="O171" s="295"/>
      <c r="P171" s="399"/>
      <c r="Q171" s="402"/>
      <c r="R171" s="28"/>
      <c r="S171" s="356"/>
      <c r="T171" s="399"/>
      <c r="U171" s="402"/>
      <c r="V171" s="143"/>
      <c r="W171" s="374"/>
      <c r="X171" s="399"/>
      <c r="Y171" s="402"/>
      <c r="Z171" s="143"/>
      <c r="AA171" s="43"/>
    </row>
    <row r="172" spans="1:29" ht="27.75" customHeight="1" thickBot="1">
      <c r="A172" s="124"/>
      <c r="B172" s="625"/>
      <c r="C172" s="252" t="s">
        <v>176</v>
      </c>
      <c r="D172" s="408">
        <v>140</v>
      </c>
      <c r="E172" s="409">
        <f t="shared" si="69"/>
        <v>0</v>
      </c>
      <c r="F172" s="65">
        <f>+F$165</f>
        <v>0</v>
      </c>
      <c r="G172" s="259"/>
      <c r="H172" s="408"/>
      <c r="I172" s="409"/>
      <c r="J172" s="59"/>
      <c r="K172" s="259"/>
      <c r="L172" s="408"/>
      <c r="M172" s="409"/>
      <c r="N172" s="59"/>
      <c r="O172" s="259"/>
      <c r="P172" s="408"/>
      <c r="Q172" s="409"/>
      <c r="R172" s="59"/>
      <c r="S172" s="259"/>
      <c r="T172" s="408"/>
      <c r="U172" s="409"/>
      <c r="V172" s="59"/>
      <c r="W172" s="259"/>
      <c r="X172" s="408"/>
      <c r="Y172" s="409"/>
      <c r="Z172" s="144"/>
      <c r="AA172" s="43"/>
    </row>
    <row r="173" spans="1:29" ht="27.75" customHeight="1" thickBot="1">
      <c r="A173" s="124"/>
      <c r="B173" s="160">
        <f>+D173+L173+P173+T173+X173</f>
        <v>2210</v>
      </c>
      <c r="C173" s="250" t="s">
        <v>20</v>
      </c>
      <c r="D173" s="431">
        <f>SUBTOTAL(9,D166:D172)</f>
        <v>2210</v>
      </c>
      <c r="E173" s="442">
        <f>SUBTOTAL(9,E166:E172)</f>
        <v>0</v>
      </c>
      <c r="F173" s="50"/>
      <c r="G173" s="243" t="s">
        <v>18</v>
      </c>
      <c r="H173" s="431"/>
      <c r="I173" s="442"/>
      <c r="J173" s="50"/>
      <c r="K173" s="243" t="s">
        <v>18</v>
      </c>
      <c r="L173" s="431"/>
      <c r="M173" s="442"/>
      <c r="N173" s="50"/>
      <c r="O173" s="246" t="s">
        <v>18</v>
      </c>
      <c r="P173" s="431"/>
      <c r="Q173" s="442"/>
      <c r="R173" s="36"/>
      <c r="S173" s="243" t="s">
        <v>18</v>
      </c>
      <c r="T173" s="431"/>
      <c r="U173" s="442"/>
      <c r="V173" s="50"/>
      <c r="W173" s="253" t="s">
        <v>18</v>
      </c>
      <c r="X173" s="431"/>
      <c r="Y173" s="432"/>
      <c r="Z173" s="50"/>
      <c r="AA173" s="43"/>
    </row>
    <row r="174" spans="1:29" ht="27.75" customHeight="1" thickBot="1">
      <c r="A174" s="122"/>
      <c r="B174" s="162">
        <f>+$C$1</f>
        <v>0</v>
      </c>
      <c r="C174" s="244" t="str">
        <f>IF(E177+Q177+U177+Y177&gt;0,"壱岐市 " &amp; TEXT(E177+Q177+U177+Y177,"#,###,###枚"),"壱岐市")</f>
        <v>壱岐市</v>
      </c>
      <c r="D174" s="423"/>
      <c r="E174" s="424"/>
      <c r="F174" s="115">
        <f>+B174</f>
        <v>0</v>
      </c>
      <c r="G174" s="266"/>
      <c r="H174" s="457"/>
      <c r="I174" s="458"/>
      <c r="J174" s="116"/>
      <c r="K174" s="266"/>
      <c r="L174" s="457"/>
      <c r="M174" s="458"/>
      <c r="N174" s="116"/>
      <c r="O174" s="266"/>
      <c r="P174" s="457"/>
      <c r="Q174" s="458"/>
      <c r="R174" s="116">
        <f>+B174</f>
        <v>0</v>
      </c>
      <c r="S174" s="266"/>
      <c r="T174" s="457"/>
      <c r="U174" s="458"/>
      <c r="V174" s="116">
        <f>+B174</f>
        <v>0</v>
      </c>
      <c r="W174" s="266"/>
      <c r="X174" s="457"/>
      <c r="Y174" s="519"/>
      <c r="Z174" s="117">
        <f>+B174</f>
        <v>0</v>
      </c>
    </row>
    <row r="175" spans="1:29" ht="27.75" customHeight="1">
      <c r="A175" s="114"/>
      <c r="B175" s="201" t="s">
        <v>118</v>
      </c>
      <c r="C175" s="247" t="s">
        <v>172</v>
      </c>
      <c r="D175" s="400">
        <v>220</v>
      </c>
      <c r="E175" s="407">
        <f>ROUND(F175*D175/100,-1)</f>
        <v>0</v>
      </c>
      <c r="F175" s="22">
        <f>+F174</f>
        <v>0</v>
      </c>
      <c r="G175" s="262"/>
      <c r="H175" s="474"/>
      <c r="I175" s="475"/>
      <c r="J175" s="53"/>
      <c r="K175" s="262"/>
      <c r="L175" s="474"/>
      <c r="M175" s="475"/>
      <c r="N175" s="53"/>
      <c r="O175" s="247" t="s">
        <v>172</v>
      </c>
      <c r="P175" s="400">
        <v>20</v>
      </c>
      <c r="Q175" s="407">
        <f>ROUND(R175*P175/100,-1)</f>
        <v>0</v>
      </c>
      <c r="R175" s="22">
        <f>+R174</f>
        <v>0</v>
      </c>
      <c r="S175" s="247" t="s">
        <v>172</v>
      </c>
      <c r="T175" s="400">
        <v>1260</v>
      </c>
      <c r="U175" s="407">
        <f>ROUND(V175*T175/100,-1)</f>
        <v>0</v>
      </c>
      <c r="V175" s="22">
        <f>+V174</f>
        <v>0</v>
      </c>
      <c r="W175" s="247" t="s">
        <v>383</v>
      </c>
      <c r="X175" s="400">
        <v>1050</v>
      </c>
      <c r="Y175" s="407">
        <f>ROUND(Z175*X175/100,-1)</f>
        <v>0</v>
      </c>
      <c r="Z175" s="24">
        <f>+Z174</f>
        <v>0</v>
      </c>
    </row>
    <row r="176" spans="1:29" ht="27.75" customHeight="1" thickBot="1">
      <c r="A176" s="124"/>
      <c r="B176" s="202" t="s">
        <v>119</v>
      </c>
      <c r="C176" s="259"/>
      <c r="D176" s="408"/>
      <c r="E176" s="409"/>
      <c r="F176" s="59"/>
      <c r="G176" s="259"/>
      <c r="H176" s="476"/>
      <c r="I176" s="462"/>
      <c r="J176" s="60"/>
      <c r="K176" s="259"/>
      <c r="L176" s="476"/>
      <c r="M176" s="462"/>
      <c r="N176" s="60"/>
      <c r="O176" s="259"/>
      <c r="P176" s="408"/>
      <c r="Q176" s="409"/>
      <c r="R176" s="59"/>
      <c r="S176" s="259"/>
      <c r="T176" s="408"/>
      <c r="U176" s="409"/>
      <c r="V176" s="59"/>
      <c r="W176" s="252" t="s">
        <v>384</v>
      </c>
      <c r="X176" s="515">
        <v>150</v>
      </c>
      <c r="Y176" s="409">
        <f>ROUND(Z176*X176/100,-1)</f>
        <v>0</v>
      </c>
      <c r="Z176" s="70">
        <f>+Z174</f>
        <v>0</v>
      </c>
      <c r="AA176" s="43"/>
      <c r="AC176" s="54"/>
    </row>
    <row r="177" spans="1:30" ht="27.75" customHeight="1" thickBot="1">
      <c r="A177" s="124"/>
      <c r="B177" s="160">
        <f>+D177+L177+P177+T177+X177</f>
        <v>2700</v>
      </c>
      <c r="C177" s="250" t="s">
        <v>20</v>
      </c>
      <c r="D177" s="431">
        <f>SUBTOTAL(9,D175:D176)</f>
        <v>220</v>
      </c>
      <c r="E177" s="442">
        <f>SUBTOTAL(9,E175:E176)</f>
        <v>0</v>
      </c>
      <c r="F177" s="50"/>
      <c r="G177" s="243" t="s">
        <v>18</v>
      </c>
      <c r="H177" s="477"/>
      <c r="I177" s="442"/>
      <c r="J177" s="50"/>
      <c r="K177" s="243" t="s">
        <v>18</v>
      </c>
      <c r="L177" s="477"/>
      <c r="M177" s="442"/>
      <c r="N177" s="50"/>
      <c r="O177" s="246" t="s">
        <v>18</v>
      </c>
      <c r="P177" s="431">
        <f>SUBTOTAL(9,P175:P176)</f>
        <v>20</v>
      </c>
      <c r="Q177" s="442">
        <f>SUBTOTAL(9,Q175:Q176)</f>
        <v>0</v>
      </c>
      <c r="R177" s="50"/>
      <c r="S177" s="243" t="s">
        <v>18</v>
      </c>
      <c r="T177" s="431">
        <f>SUBTOTAL(9,T175:T176)</f>
        <v>1260</v>
      </c>
      <c r="U177" s="442">
        <f>SUBTOTAL(9,U175:U176)</f>
        <v>0</v>
      </c>
      <c r="V177" s="50"/>
      <c r="W177" s="253" t="s">
        <v>18</v>
      </c>
      <c r="X177" s="431">
        <f>SUBTOTAL(9,X175:X176)</f>
        <v>1200</v>
      </c>
      <c r="Y177" s="432">
        <f>SUBTOTAL(9,Y175:Y176)</f>
        <v>0</v>
      </c>
      <c r="Z177" s="37"/>
      <c r="AA177" s="43"/>
      <c r="AC177" s="54"/>
    </row>
    <row r="178" spans="1:30" ht="27.75" customHeight="1" thickBot="1">
      <c r="A178" s="122"/>
      <c r="B178" s="162">
        <f>+$C$1</f>
        <v>0</v>
      </c>
      <c r="C178" s="260" t="str">
        <f>IF(E182+Y182&gt;0,"対馬市 " &amp; TEXT(E182+Y182,"#,###,###枚"),"対馬市")</f>
        <v>対馬市</v>
      </c>
      <c r="D178" s="443"/>
      <c r="E178" s="444"/>
      <c r="F178" s="115">
        <f>+B178</f>
        <v>0</v>
      </c>
      <c r="G178" s="296"/>
      <c r="H178" s="478"/>
      <c r="I178" s="479"/>
      <c r="J178" s="116"/>
      <c r="K178" s="296"/>
      <c r="L178" s="478"/>
      <c r="M178" s="479"/>
      <c r="N178" s="116"/>
      <c r="O178" s="296"/>
      <c r="P178" s="478"/>
      <c r="Q178" s="479"/>
      <c r="R178" s="116">
        <f>+B178</f>
        <v>0</v>
      </c>
      <c r="S178" s="296"/>
      <c r="T178" s="478"/>
      <c r="U178" s="479"/>
      <c r="V178" s="116">
        <f>+B178</f>
        <v>0</v>
      </c>
      <c r="W178" s="296"/>
      <c r="X178" s="478"/>
      <c r="Y178" s="479"/>
      <c r="Z178" s="117">
        <f>+B178</f>
        <v>0</v>
      </c>
    </row>
    <row r="179" spans="1:30" ht="27.75" customHeight="1" thickBot="1">
      <c r="A179" s="114"/>
      <c r="B179" s="201" t="s">
        <v>120</v>
      </c>
      <c r="C179" s="261" t="s">
        <v>175</v>
      </c>
      <c r="D179" s="428">
        <v>1880</v>
      </c>
      <c r="E179" s="401">
        <f>ROUND(F179*D179/100,-1)</f>
        <v>0</v>
      </c>
      <c r="F179" s="25">
        <f>+F178</f>
        <v>0</v>
      </c>
      <c r="G179" s="250"/>
      <c r="H179" s="471"/>
      <c r="I179" s="480"/>
      <c r="J179" s="36"/>
      <c r="K179" s="250"/>
      <c r="L179" s="471"/>
      <c r="M179" s="480"/>
      <c r="N179" s="36"/>
      <c r="O179" s="250"/>
      <c r="P179" s="471"/>
      <c r="Q179" s="480"/>
      <c r="R179" s="36"/>
      <c r="S179" s="250"/>
      <c r="T179" s="428"/>
      <c r="U179" s="509"/>
      <c r="V179" s="56"/>
      <c r="W179" s="250"/>
      <c r="X179" s="428"/>
      <c r="Y179" s="534"/>
      <c r="Z179" s="84"/>
    </row>
    <row r="180" spans="1:30" ht="27.75" customHeight="1">
      <c r="A180" s="145"/>
      <c r="B180" s="202" t="s">
        <v>121</v>
      </c>
      <c r="C180" s="262"/>
      <c r="D180" s="400"/>
      <c r="E180" s="407"/>
      <c r="F180" s="55"/>
      <c r="G180" s="262"/>
      <c r="H180" s="474"/>
      <c r="I180" s="475"/>
      <c r="J180" s="53"/>
      <c r="K180" s="262"/>
      <c r="L180" s="474"/>
      <c r="M180" s="475"/>
      <c r="N180" s="53"/>
      <c r="O180" s="262"/>
      <c r="P180" s="474"/>
      <c r="Q180" s="475"/>
      <c r="R180" s="53"/>
      <c r="S180" s="358"/>
      <c r="T180" s="400"/>
      <c r="U180" s="510"/>
      <c r="V180" s="81"/>
      <c r="W180" s="247" t="s">
        <v>284</v>
      </c>
      <c r="X180" s="400">
        <v>60</v>
      </c>
      <c r="Y180" s="407">
        <f>ROUND(Z180*X180/100,-1)</f>
        <v>0</v>
      </c>
      <c r="Z180" s="27">
        <f>+Z178</f>
        <v>0</v>
      </c>
      <c r="AA180" s="119"/>
      <c r="AC180" s="54"/>
    </row>
    <row r="181" spans="1:30" ht="27.75" customHeight="1" thickBot="1">
      <c r="A181" s="145"/>
      <c r="B181" s="202" t="s">
        <v>122</v>
      </c>
      <c r="C181" s="259"/>
      <c r="D181" s="408"/>
      <c r="E181" s="409"/>
      <c r="F181" s="59"/>
      <c r="G181" s="259"/>
      <c r="H181" s="476"/>
      <c r="I181" s="462"/>
      <c r="J181" s="60"/>
      <c r="K181" s="259"/>
      <c r="L181" s="476"/>
      <c r="M181" s="462"/>
      <c r="N181" s="60"/>
      <c r="O181" s="259"/>
      <c r="P181" s="476"/>
      <c r="Q181" s="462"/>
      <c r="R181" s="60"/>
      <c r="S181" s="259"/>
      <c r="T181" s="408"/>
      <c r="U181" s="463"/>
      <c r="V181" s="59"/>
      <c r="W181" s="252" t="s">
        <v>285</v>
      </c>
      <c r="X181" s="515">
        <v>30</v>
      </c>
      <c r="Y181" s="535">
        <f>ROUND(Z181*X181/100,-1)</f>
        <v>0</v>
      </c>
      <c r="Z181" s="69">
        <f>+Z178</f>
        <v>0</v>
      </c>
      <c r="AC181" s="54"/>
    </row>
    <row r="182" spans="1:30" ht="27.75" customHeight="1" thickBot="1">
      <c r="A182" s="145"/>
      <c r="B182" s="160">
        <f>+D182+L182+P182+T182+X182</f>
        <v>1970</v>
      </c>
      <c r="C182" s="250" t="s">
        <v>20</v>
      </c>
      <c r="D182" s="431">
        <f>SUBTOTAL(9,D179:D181)</f>
        <v>1880</v>
      </c>
      <c r="E182" s="442">
        <f>SUBTOTAL(9,E179:E181)</f>
        <v>0</v>
      </c>
      <c r="F182" s="50"/>
      <c r="G182" s="243" t="s">
        <v>18</v>
      </c>
      <c r="H182" s="477"/>
      <c r="I182" s="442"/>
      <c r="J182" s="50"/>
      <c r="K182" s="243" t="s">
        <v>18</v>
      </c>
      <c r="L182" s="477"/>
      <c r="M182" s="442"/>
      <c r="N182" s="50"/>
      <c r="O182" s="246" t="s">
        <v>18</v>
      </c>
      <c r="P182" s="477"/>
      <c r="Q182" s="442"/>
      <c r="R182" s="50"/>
      <c r="S182" s="243" t="s">
        <v>18</v>
      </c>
      <c r="T182" s="431"/>
      <c r="U182" s="442"/>
      <c r="V182" s="50"/>
      <c r="W182" s="253" t="s">
        <v>18</v>
      </c>
      <c r="X182" s="431">
        <f>SUBTOTAL(9,X179:X181)</f>
        <v>90</v>
      </c>
      <c r="Y182" s="432">
        <f>SUBTOTAL(9,Y179:Y181)</f>
        <v>0</v>
      </c>
      <c r="Z182" s="37"/>
      <c r="AC182" s="54"/>
    </row>
    <row r="183" spans="1:30" ht="27.75" customHeight="1" thickBot="1">
      <c r="A183" s="122"/>
      <c r="C183" s="199"/>
      <c r="D183" s="157"/>
      <c r="E183" s="170"/>
      <c r="G183" s="18"/>
      <c r="H183" s="237"/>
      <c r="I183" s="237"/>
      <c r="J183" s="18"/>
      <c r="K183" s="18"/>
      <c r="L183" s="237"/>
      <c r="M183" s="237"/>
      <c r="N183" s="18"/>
      <c r="O183" s="18"/>
      <c r="P183" s="237"/>
      <c r="Q183" s="237"/>
      <c r="R183" s="18"/>
      <c r="S183" s="18"/>
      <c r="T183" s="240"/>
      <c r="U183" s="240"/>
      <c r="V183" s="18"/>
      <c r="W183" s="18"/>
      <c r="X183" s="237"/>
      <c r="Y183" s="237"/>
      <c r="Z183" s="85"/>
      <c r="AC183" s="54"/>
    </row>
    <row r="184" spans="1:30" ht="29.1" customHeight="1" thickBot="1">
      <c r="C184" s="239" t="s">
        <v>107</v>
      </c>
      <c r="D184" s="238" t="s">
        <v>3</v>
      </c>
      <c r="E184" s="460">
        <f>SUBTOTAL(9,E7:E181)</f>
        <v>0</v>
      </c>
      <c r="F184" s="94"/>
      <c r="G184" s="95"/>
      <c r="H184" s="238" t="s">
        <v>286</v>
      </c>
      <c r="I184" s="460">
        <f>SUBTOTAL(9,I7:I183)</f>
        <v>0</v>
      </c>
      <c r="J184" s="93"/>
      <c r="K184" s="95"/>
      <c r="L184" s="238" t="s">
        <v>108</v>
      </c>
      <c r="M184" s="460">
        <f>SUBTOTAL(9,M7:M183)</f>
        <v>0</v>
      </c>
      <c r="N184" s="93"/>
      <c r="O184" s="95"/>
      <c r="P184" s="238" t="s">
        <v>109</v>
      </c>
      <c r="Q184" s="460">
        <f>SUBTOTAL(9,Q7:Q183)</f>
        <v>0</v>
      </c>
      <c r="R184" s="173"/>
      <c r="S184" s="95"/>
      <c r="T184" s="238" t="s">
        <v>52</v>
      </c>
      <c r="U184" s="460">
        <f>SUBTOTAL(9,U7:U183)</f>
        <v>0</v>
      </c>
      <c r="V184" s="93"/>
      <c r="W184" s="95"/>
      <c r="X184" s="241" t="s">
        <v>110</v>
      </c>
      <c r="Y184" s="429">
        <f>SUBTOTAL(9,Y7:Y183)</f>
        <v>0</v>
      </c>
    </row>
    <row r="185" spans="1:30" ht="27.75" customHeight="1">
      <c r="R185" s="187"/>
    </row>
    <row r="186" spans="1:30" ht="29.1" customHeight="1">
      <c r="C186" s="594" t="s">
        <v>347</v>
      </c>
      <c r="D186" s="147"/>
      <c r="E186" s="147"/>
      <c r="F186" s="147"/>
      <c r="G186" s="147"/>
      <c r="H186" s="147"/>
      <c r="I186" s="147"/>
      <c r="J186" s="147"/>
      <c r="K186" s="147"/>
      <c r="L186" s="147"/>
      <c r="M186" s="147"/>
      <c r="N186" s="147"/>
      <c r="O186" s="147"/>
      <c r="P186" s="147"/>
      <c r="Q186" s="147"/>
      <c r="R186" s="147"/>
      <c r="S186" s="147"/>
      <c r="T186" s="147"/>
      <c r="U186" s="147"/>
      <c r="V186" s="147"/>
      <c r="W186" s="147"/>
      <c r="X186" s="148"/>
      <c r="Y186" s="175"/>
      <c r="Z186" s="150"/>
      <c r="AD186" s="90"/>
    </row>
    <row r="187" spans="1:30" ht="29.1" customHeight="1">
      <c r="C187" s="552" t="s">
        <v>348</v>
      </c>
      <c r="D187" s="175"/>
      <c r="E187" s="175"/>
      <c r="F187" s="175"/>
      <c r="G187" s="175"/>
      <c r="H187" s="175"/>
      <c r="I187" s="175"/>
      <c r="J187" s="175"/>
      <c r="K187" s="175"/>
      <c r="L187" s="175"/>
      <c r="M187" s="175"/>
      <c r="N187" s="175"/>
      <c r="O187" s="175"/>
      <c r="P187" s="175"/>
      <c r="Q187" s="175"/>
      <c r="R187" s="175"/>
      <c r="S187" s="175"/>
      <c r="T187" s="175"/>
      <c r="U187" s="175"/>
      <c r="V187" s="175"/>
      <c r="W187" s="175"/>
      <c r="X187" s="149"/>
      <c r="Y187" s="175"/>
      <c r="Z187" s="150"/>
    </row>
    <row r="188" spans="1:30" ht="29.1" customHeight="1">
      <c r="C188" s="552" t="s">
        <v>349</v>
      </c>
      <c r="D188" s="175"/>
      <c r="E188" s="175"/>
      <c r="F188" s="175"/>
      <c r="G188" s="175"/>
      <c r="H188" s="175"/>
      <c r="I188" s="175"/>
      <c r="J188" s="175"/>
      <c r="K188" s="175"/>
      <c r="L188" s="175"/>
      <c r="M188" s="175"/>
      <c r="N188" s="175"/>
      <c r="O188" s="175"/>
      <c r="P188" s="175"/>
      <c r="Q188" s="175"/>
      <c r="R188" s="175"/>
      <c r="S188" s="175"/>
      <c r="T188" s="175"/>
      <c r="U188" s="175"/>
      <c r="V188" s="175"/>
      <c r="W188" s="175"/>
      <c r="X188" s="149"/>
      <c r="Y188" s="175"/>
      <c r="Z188" s="150"/>
    </row>
    <row r="189" spans="1:30" ht="29.1" customHeight="1">
      <c r="C189" s="552" t="s">
        <v>350</v>
      </c>
      <c r="D189" s="175"/>
      <c r="E189" s="175"/>
      <c r="F189" s="175"/>
      <c r="G189" s="175"/>
      <c r="H189" s="175"/>
      <c r="I189" s="175"/>
      <c r="J189" s="175"/>
      <c r="K189" s="175"/>
      <c r="L189" s="175"/>
      <c r="M189" s="175"/>
      <c r="N189" s="175"/>
      <c r="O189" s="175"/>
      <c r="P189" s="175"/>
      <c r="Q189" s="175"/>
      <c r="R189" s="175"/>
      <c r="S189" s="175"/>
      <c r="T189" s="175"/>
      <c r="U189" s="175"/>
      <c r="V189" s="175"/>
      <c r="W189" s="175"/>
      <c r="X189" s="149"/>
      <c r="Y189" s="175"/>
      <c r="Z189" s="150"/>
    </row>
    <row r="190" spans="1:30" ht="29.1" customHeight="1">
      <c r="C190" s="552" t="s">
        <v>351</v>
      </c>
      <c r="D190" s="174"/>
      <c r="E190" s="174"/>
      <c r="F190" s="174"/>
      <c r="G190" s="174"/>
      <c r="H190" s="174"/>
      <c r="I190" s="174"/>
      <c r="J190" s="174"/>
      <c r="K190" s="174"/>
      <c r="L190" s="174"/>
      <c r="M190" s="174"/>
      <c r="N190" s="174"/>
      <c r="O190" s="174"/>
      <c r="P190" s="174"/>
      <c r="Q190" s="174"/>
      <c r="R190" s="174"/>
      <c r="S190" s="174"/>
      <c r="T190" s="174"/>
      <c r="U190" s="174"/>
      <c r="V190" s="174"/>
      <c r="W190" s="174"/>
      <c r="X190" s="151"/>
      <c r="Y190" s="174"/>
      <c r="Z190" s="150"/>
    </row>
    <row r="191" spans="1:30" ht="29.1" customHeight="1">
      <c r="C191" s="552" t="s">
        <v>352</v>
      </c>
      <c r="D191" s="174"/>
      <c r="E191" s="174"/>
      <c r="F191" s="174"/>
      <c r="G191" s="174"/>
      <c r="H191" s="174"/>
      <c r="I191" s="174"/>
      <c r="J191" s="174"/>
      <c r="K191" s="174"/>
      <c r="L191" s="174"/>
      <c r="M191" s="174"/>
      <c r="N191" s="174"/>
      <c r="O191" s="174"/>
      <c r="P191" s="174"/>
      <c r="Q191" s="174"/>
      <c r="R191" s="174"/>
      <c r="S191" s="174"/>
      <c r="T191" s="174"/>
      <c r="U191" s="174"/>
      <c r="V191" s="174"/>
      <c r="W191" s="174"/>
      <c r="X191" s="151"/>
      <c r="Y191" s="174"/>
      <c r="Z191" s="150"/>
    </row>
    <row r="192" spans="1:30" ht="29.1" customHeight="1">
      <c r="C192" s="552" t="s">
        <v>353</v>
      </c>
      <c r="D192" s="174"/>
      <c r="E192" s="174"/>
      <c r="F192" s="174"/>
      <c r="G192" s="174"/>
      <c r="H192" s="174"/>
      <c r="I192" s="174"/>
      <c r="J192" s="174"/>
      <c r="K192" s="174"/>
      <c r="L192" s="174"/>
      <c r="M192" s="174"/>
      <c r="N192" s="174"/>
      <c r="O192" s="174"/>
      <c r="P192" s="174"/>
      <c r="Q192" s="174"/>
      <c r="R192" s="174"/>
      <c r="S192" s="174"/>
      <c r="T192" s="174"/>
      <c r="U192" s="174"/>
      <c r="V192" s="174"/>
      <c r="W192" s="174"/>
      <c r="X192" s="151"/>
      <c r="Y192" s="174"/>
      <c r="Z192" s="150"/>
    </row>
    <row r="193" spans="3:26" ht="29.1" customHeight="1">
      <c r="C193" s="552" t="s">
        <v>354</v>
      </c>
      <c r="D193" s="174"/>
      <c r="E193" s="174"/>
      <c r="F193" s="174"/>
      <c r="G193" s="174"/>
      <c r="H193" s="174"/>
      <c r="I193" s="174"/>
      <c r="J193" s="174"/>
      <c r="K193" s="174"/>
      <c r="L193" s="174"/>
      <c r="M193" s="174"/>
      <c r="N193" s="174"/>
      <c r="O193" s="174"/>
      <c r="P193" s="174"/>
      <c r="Q193" s="174"/>
      <c r="R193" s="174"/>
      <c r="S193" s="174"/>
      <c r="T193" s="174"/>
      <c r="U193" s="174"/>
      <c r="V193" s="174"/>
      <c r="W193" s="174"/>
      <c r="X193" s="151"/>
      <c r="Y193" s="174"/>
      <c r="Z193" s="150"/>
    </row>
    <row r="194" spans="3:26" ht="29.1" customHeight="1">
      <c r="C194" s="552" t="s">
        <v>355</v>
      </c>
      <c r="D194" s="174"/>
      <c r="E194" s="174"/>
      <c r="F194" s="174"/>
      <c r="G194" s="174"/>
      <c r="H194" s="174"/>
      <c r="I194" s="174"/>
      <c r="J194" s="174"/>
      <c r="K194" s="174"/>
      <c r="L194" s="174"/>
      <c r="M194" s="174"/>
      <c r="N194" s="174"/>
      <c r="O194" s="174"/>
      <c r="P194" s="174"/>
      <c r="Q194" s="174"/>
      <c r="R194" s="174"/>
      <c r="S194" s="174"/>
      <c r="T194" s="174"/>
      <c r="U194" s="174"/>
      <c r="V194" s="174"/>
      <c r="W194" s="174"/>
      <c r="X194" s="151"/>
      <c r="Y194" s="174"/>
      <c r="Z194" s="150"/>
    </row>
    <row r="195" spans="3:26" ht="29.1" customHeight="1">
      <c r="C195" s="552" t="s">
        <v>356</v>
      </c>
      <c r="D195" s="174"/>
      <c r="E195" s="174"/>
      <c r="F195" s="174"/>
      <c r="G195" s="174"/>
      <c r="H195" s="174"/>
      <c r="I195" s="174"/>
      <c r="J195" s="174"/>
      <c r="K195" s="174"/>
      <c r="L195" s="174"/>
      <c r="M195" s="174"/>
      <c r="N195" s="174"/>
      <c r="O195" s="174"/>
      <c r="P195" s="174"/>
      <c r="Q195" s="174"/>
      <c r="R195" s="174"/>
      <c r="S195" s="174"/>
      <c r="T195" s="174"/>
      <c r="U195" s="174"/>
      <c r="V195" s="174"/>
      <c r="W195" s="174"/>
      <c r="X195" s="151"/>
      <c r="Y195" s="174"/>
      <c r="Z195" s="150"/>
    </row>
    <row r="196" spans="3:26" ht="29.1" customHeight="1">
      <c r="C196" s="552" t="s">
        <v>357</v>
      </c>
      <c r="D196" s="174"/>
      <c r="E196" s="174"/>
      <c r="F196" s="174"/>
      <c r="G196" s="174"/>
      <c r="H196" s="174"/>
      <c r="I196" s="174"/>
      <c r="J196" s="174"/>
      <c r="K196" s="174"/>
      <c r="L196" s="174"/>
      <c r="M196" s="174"/>
      <c r="N196" s="174"/>
      <c r="O196" s="174"/>
      <c r="P196" s="174"/>
      <c r="Q196" s="174"/>
      <c r="R196" s="174"/>
      <c r="S196" s="174"/>
      <c r="T196" s="174"/>
      <c r="U196" s="174"/>
      <c r="V196" s="174"/>
      <c r="W196" s="174"/>
      <c r="X196" s="151"/>
      <c r="Y196" s="174"/>
      <c r="Z196" s="150"/>
    </row>
    <row r="197" spans="3:26" ht="29.1" customHeight="1">
      <c r="C197" s="552"/>
      <c r="D197" s="174"/>
      <c r="E197" s="174"/>
      <c r="F197" s="174"/>
      <c r="G197" s="174"/>
      <c r="H197" s="174"/>
      <c r="I197" s="174"/>
      <c r="J197" s="174"/>
      <c r="K197" s="174"/>
      <c r="L197" s="174"/>
      <c r="M197" s="174"/>
      <c r="N197" s="174"/>
      <c r="O197" s="174"/>
      <c r="P197" s="174"/>
      <c r="Q197" s="174"/>
      <c r="R197" s="174"/>
      <c r="S197" s="174"/>
      <c r="T197" s="174"/>
      <c r="U197" s="174"/>
      <c r="V197" s="174"/>
      <c r="W197" s="174"/>
      <c r="X197" s="151"/>
      <c r="Y197" s="174"/>
      <c r="Z197" s="150"/>
    </row>
    <row r="198" spans="3:26" ht="29.1" customHeight="1">
      <c r="C198" s="552"/>
      <c r="D198" s="174"/>
      <c r="E198" s="174"/>
      <c r="F198" s="174"/>
      <c r="G198" s="174"/>
      <c r="H198" s="174"/>
      <c r="I198" s="174"/>
      <c r="J198" s="174"/>
      <c r="K198" s="174"/>
      <c r="L198" s="174"/>
      <c r="M198" s="174"/>
      <c r="N198" s="174"/>
      <c r="O198" s="174"/>
      <c r="P198" s="174"/>
      <c r="Q198" s="174"/>
      <c r="R198" s="174"/>
      <c r="S198" s="174"/>
      <c r="T198" s="174"/>
      <c r="U198" s="174"/>
      <c r="V198" s="174"/>
      <c r="W198" s="174"/>
      <c r="X198" s="151"/>
      <c r="Y198" s="174"/>
      <c r="Z198" s="150"/>
    </row>
    <row r="199" spans="3:26" ht="29.1" customHeight="1">
      <c r="C199" s="552"/>
      <c r="D199" s="174"/>
      <c r="E199" s="174"/>
      <c r="F199" s="174"/>
      <c r="G199" s="174"/>
      <c r="H199" s="174"/>
      <c r="I199" s="174"/>
      <c r="J199" s="174"/>
      <c r="K199" s="174"/>
      <c r="L199" s="174"/>
      <c r="M199" s="174"/>
      <c r="N199" s="174"/>
      <c r="O199" s="174"/>
      <c r="P199" s="174"/>
      <c r="Q199" s="174"/>
      <c r="R199" s="174"/>
      <c r="S199" s="174"/>
      <c r="T199" s="174"/>
      <c r="U199" s="174"/>
      <c r="V199" s="174"/>
      <c r="W199" s="174"/>
      <c r="X199" s="151"/>
      <c r="Y199" s="174"/>
      <c r="Z199" s="150"/>
    </row>
    <row r="200" spans="3:26" ht="29.1" customHeight="1">
      <c r="C200" s="552"/>
      <c r="D200" s="174"/>
      <c r="E200" s="174"/>
      <c r="F200" s="174"/>
      <c r="G200" s="174"/>
      <c r="H200" s="174"/>
      <c r="I200" s="174"/>
      <c r="J200" s="174"/>
      <c r="K200" s="174"/>
      <c r="L200" s="174"/>
      <c r="M200" s="174"/>
      <c r="N200" s="174"/>
      <c r="O200" s="174"/>
      <c r="P200" s="174"/>
      <c r="Q200" s="174"/>
      <c r="R200" s="174"/>
      <c r="S200" s="174"/>
      <c r="T200" s="174"/>
      <c r="U200" s="174"/>
      <c r="V200" s="174"/>
      <c r="W200" s="174"/>
      <c r="X200" s="151"/>
      <c r="Y200" s="174"/>
      <c r="Z200" s="150"/>
    </row>
    <row r="201" spans="3:26" ht="29.1" customHeight="1">
      <c r="C201" s="552"/>
      <c r="D201" s="174"/>
      <c r="E201" s="174"/>
      <c r="F201" s="174"/>
      <c r="G201" s="174"/>
      <c r="H201" s="174"/>
      <c r="I201" s="174"/>
      <c r="J201" s="174"/>
      <c r="K201" s="174"/>
      <c r="L201" s="174"/>
      <c r="M201" s="174"/>
      <c r="N201" s="174"/>
      <c r="O201" s="174"/>
      <c r="P201" s="174"/>
      <c r="Q201" s="174"/>
      <c r="R201" s="174"/>
      <c r="S201" s="174"/>
      <c r="T201" s="174"/>
      <c r="U201" s="174"/>
      <c r="V201" s="174"/>
      <c r="W201" s="174"/>
      <c r="X201" s="151"/>
      <c r="Y201" s="174"/>
      <c r="Z201" s="150"/>
    </row>
    <row r="202" spans="3:26" ht="29.1" customHeight="1">
      <c r="C202" s="552"/>
      <c r="D202" s="174"/>
      <c r="E202" s="174"/>
      <c r="F202" s="174"/>
      <c r="G202" s="174"/>
      <c r="H202" s="174"/>
      <c r="I202" s="174"/>
      <c r="J202" s="174"/>
      <c r="K202" s="174"/>
      <c r="L202" s="174"/>
      <c r="M202" s="174"/>
      <c r="N202" s="174"/>
      <c r="O202" s="174"/>
      <c r="P202" s="174"/>
      <c r="Q202" s="174"/>
      <c r="R202" s="174"/>
      <c r="S202" s="174"/>
      <c r="T202" s="174"/>
      <c r="U202" s="174"/>
      <c r="V202" s="174"/>
      <c r="W202" s="174"/>
      <c r="X202" s="151"/>
      <c r="Y202" s="174"/>
      <c r="Z202" s="150"/>
    </row>
    <row r="203" spans="3:26" ht="29.1" customHeight="1">
      <c r="C203" s="152"/>
      <c r="D203" s="153"/>
      <c r="E203" s="153"/>
      <c r="F203" s="153"/>
      <c r="G203" s="153"/>
      <c r="H203" s="153"/>
      <c r="I203" s="153"/>
      <c r="J203" s="153"/>
      <c r="K203" s="153"/>
      <c r="L203" s="153"/>
      <c r="M203" s="153"/>
      <c r="N203" s="153"/>
      <c r="O203" s="153"/>
      <c r="P203" s="153"/>
      <c r="Q203" s="153"/>
      <c r="R203" s="153"/>
      <c r="S203" s="153"/>
      <c r="T203" s="153"/>
      <c r="U203" s="153"/>
      <c r="V203" s="153"/>
      <c r="W203" s="153"/>
      <c r="X203" s="154"/>
      <c r="Y203" s="174"/>
      <c r="Z203" s="150"/>
    </row>
    <row r="204" spans="3:26" ht="29.1" customHeight="1">
      <c r="C204" s="174"/>
      <c r="D204" s="174"/>
      <c r="E204" s="174"/>
      <c r="F204" s="174"/>
      <c r="G204" s="174"/>
      <c r="H204" s="174"/>
      <c r="I204" s="174"/>
      <c r="J204" s="174"/>
      <c r="K204" s="174"/>
      <c r="L204" s="174"/>
      <c r="M204" s="174"/>
      <c r="N204" s="174"/>
      <c r="O204" s="174"/>
      <c r="P204" s="174"/>
      <c r="Q204" s="174"/>
      <c r="R204" s="174"/>
      <c r="S204" s="174"/>
      <c r="T204" s="174"/>
      <c r="U204" s="174"/>
      <c r="V204" s="174"/>
      <c r="W204" s="174"/>
      <c r="X204" s="174"/>
      <c r="Y204" s="174"/>
      <c r="Z204" s="150"/>
    </row>
    <row r="205" spans="3:26" ht="29.1" customHeight="1">
      <c r="C205" s="174"/>
      <c r="D205" s="174"/>
      <c r="E205" s="174"/>
      <c r="F205" s="174"/>
      <c r="G205" s="174"/>
      <c r="H205" s="174"/>
      <c r="I205" s="174"/>
      <c r="J205" s="174"/>
      <c r="K205" s="174"/>
      <c r="L205" s="174"/>
      <c r="M205" s="174"/>
      <c r="N205" s="174"/>
      <c r="O205" s="174"/>
      <c r="P205" s="174"/>
      <c r="Q205" s="174"/>
      <c r="R205" s="174"/>
      <c r="S205" s="174"/>
      <c r="T205" s="174"/>
      <c r="U205" s="174"/>
      <c r="V205" s="174"/>
      <c r="W205" s="174"/>
      <c r="X205" s="174"/>
      <c r="Y205" s="174"/>
      <c r="Z205" s="150"/>
    </row>
    <row r="206" spans="3:26" ht="29.1" customHeight="1">
      <c r="C206" s="174"/>
      <c r="D206" s="174"/>
      <c r="E206" s="174"/>
      <c r="F206" s="174"/>
      <c r="G206" s="174"/>
      <c r="H206" s="174"/>
      <c r="I206" s="174"/>
      <c r="J206" s="174"/>
      <c r="K206" s="174"/>
      <c r="L206" s="174"/>
      <c r="M206" s="174"/>
      <c r="N206" s="174"/>
      <c r="O206" s="174"/>
      <c r="P206" s="174"/>
      <c r="Q206" s="174"/>
      <c r="R206" s="174"/>
      <c r="S206" s="174"/>
      <c r="T206" s="174"/>
      <c r="U206" s="174"/>
      <c r="V206" s="174"/>
      <c r="W206" s="174"/>
      <c r="X206" s="174"/>
      <c r="Y206" s="174"/>
      <c r="Z206" s="150"/>
    </row>
    <row r="207" spans="3:26" ht="29.1" customHeight="1">
      <c r="C207" s="174"/>
      <c r="D207" s="174"/>
      <c r="E207" s="174"/>
      <c r="F207" s="174"/>
      <c r="G207" s="174"/>
      <c r="H207" s="174"/>
      <c r="I207" s="174"/>
      <c r="J207" s="174"/>
      <c r="K207" s="174"/>
      <c r="L207" s="174"/>
      <c r="M207" s="174"/>
      <c r="N207" s="174"/>
      <c r="O207" s="174"/>
      <c r="P207" s="174"/>
      <c r="Q207" s="174"/>
      <c r="R207" s="174"/>
      <c r="S207" s="174"/>
      <c r="T207" s="174"/>
      <c r="U207" s="174"/>
      <c r="V207" s="174"/>
      <c r="W207" s="174"/>
      <c r="X207" s="174"/>
      <c r="Y207" s="174"/>
      <c r="Z207" s="150"/>
    </row>
    <row r="208" spans="3:26" ht="29.1" customHeight="1">
      <c r="C208" s="174"/>
      <c r="D208" s="174"/>
      <c r="E208" s="174"/>
      <c r="F208" s="174"/>
      <c r="G208" s="174"/>
      <c r="H208" s="174"/>
      <c r="I208" s="174"/>
      <c r="J208" s="174"/>
      <c r="K208" s="174"/>
      <c r="L208" s="174"/>
      <c r="M208" s="174"/>
      <c r="N208" s="174"/>
      <c r="O208" s="174"/>
      <c r="P208" s="174"/>
      <c r="Q208" s="174"/>
      <c r="R208" s="174"/>
      <c r="S208" s="174"/>
      <c r="T208" s="174"/>
      <c r="U208" s="174"/>
      <c r="V208" s="174"/>
      <c r="W208" s="174"/>
      <c r="X208" s="174"/>
      <c r="Y208" s="174"/>
      <c r="Z208" s="150"/>
    </row>
    <row r="209" spans="3:26" ht="29.1" customHeight="1">
      <c r="C209" s="174"/>
      <c r="D209" s="174"/>
      <c r="E209" s="174"/>
      <c r="F209" s="174"/>
      <c r="G209" s="174"/>
      <c r="H209" s="174"/>
      <c r="I209" s="174"/>
      <c r="J209" s="174"/>
      <c r="K209" s="174"/>
      <c r="L209" s="174"/>
      <c r="M209" s="174"/>
      <c r="N209" s="174"/>
      <c r="O209" s="174"/>
      <c r="P209" s="174"/>
      <c r="Q209" s="174"/>
      <c r="R209" s="174"/>
      <c r="S209" s="174"/>
      <c r="T209" s="174"/>
      <c r="U209" s="174"/>
      <c r="V209" s="174"/>
      <c r="W209" s="174"/>
      <c r="X209" s="174"/>
      <c r="Y209" s="174"/>
      <c r="Z209" s="150"/>
    </row>
    <row r="210" spans="3:26" ht="29.1" customHeight="1">
      <c r="C210" s="174"/>
      <c r="D210" s="174"/>
      <c r="E210" s="174"/>
      <c r="F210" s="174"/>
      <c r="G210" s="174"/>
      <c r="H210" s="174"/>
      <c r="I210" s="174"/>
      <c r="J210" s="174"/>
      <c r="K210" s="174"/>
      <c r="L210" s="174"/>
      <c r="M210" s="174"/>
      <c r="N210" s="174"/>
      <c r="O210" s="174"/>
      <c r="P210" s="174"/>
      <c r="Q210" s="174"/>
      <c r="R210" s="174"/>
      <c r="S210" s="174"/>
      <c r="T210" s="174"/>
      <c r="U210" s="174"/>
      <c r="V210" s="174"/>
      <c r="W210" s="174"/>
      <c r="X210" s="174"/>
      <c r="Y210" s="174"/>
      <c r="Z210" s="150"/>
    </row>
    <row r="211" spans="3:26" ht="29.1" customHeight="1">
      <c r="C211" s="174"/>
      <c r="D211" s="174"/>
      <c r="E211" s="174"/>
      <c r="F211" s="174"/>
      <c r="G211" s="174"/>
      <c r="H211" s="174"/>
      <c r="I211" s="174"/>
      <c r="J211" s="174"/>
      <c r="K211" s="174"/>
      <c r="L211" s="174"/>
      <c r="M211" s="174"/>
      <c r="N211" s="174"/>
      <c r="O211" s="174"/>
      <c r="P211" s="174"/>
      <c r="Q211" s="174"/>
      <c r="R211" s="153"/>
      <c r="S211" s="174"/>
      <c r="T211" s="174"/>
      <c r="U211" s="174"/>
      <c r="V211" s="174"/>
      <c r="W211" s="174"/>
      <c r="X211" s="174"/>
      <c r="Y211" s="174"/>
      <c r="Z211" s="150"/>
    </row>
    <row r="212" spans="3:26" ht="29.1" customHeight="1">
      <c r="C212" s="174"/>
      <c r="D212" s="174"/>
      <c r="E212" s="174"/>
      <c r="F212" s="174"/>
      <c r="G212" s="174"/>
      <c r="H212" s="174"/>
      <c r="I212" s="174"/>
      <c r="J212" s="174"/>
      <c r="K212" s="174"/>
      <c r="L212" s="174"/>
      <c r="M212" s="174"/>
      <c r="N212" s="174"/>
      <c r="O212" s="174"/>
      <c r="P212" s="174"/>
      <c r="Q212" s="174"/>
      <c r="R212" s="155"/>
      <c r="S212" s="174"/>
      <c r="T212" s="174"/>
      <c r="U212" s="174"/>
      <c r="V212" s="174"/>
      <c r="W212" s="174"/>
      <c r="X212" s="174"/>
      <c r="Y212" s="174"/>
      <c r="Z212" s="150"/>
    </row>
    <row r="213" spans="3:26" ht="29.1" customHeight="1">
      <c r="C213" s="156"/>
      <c r="D213" s="156"/>
      <c r="E213" s="156"/>
      <c r="F213" s="156"/>
      <c r="G213" s="156"/>
      <c r="H213" s="156"/>
      <c r="I213" s="156"/>
      <c r="J213" s="156"/>
      <c r="K213" s="156"/>
      <c r="L213" s="156"/>
      <c r="M213" s="156"/>
      <c r="N213" s="156"/>
      <c r="O213" s="156"/>
      <c r="P213" s="156"/>
      <c r="Q213" s="156"/>
      <c r="R213" s="156"/>
      <c r="S213" s="156"/>
      <c r="T213" s="156"/>
      <c r="U213" s="156"/>
      <c r="V213" s="156"/>
      <c r="W213" s="156"/>
      <c r="X213" s="156"/>
      <c r="Y213" s="156"/>
      <c r="Z213" s="150"/>
    </row>
    <row r="214" spans="3:26" ht="18" customHeight="1">
      <c r="C214" s="156"/>
      <c r="D214" s="156"/>
      <c r="E214" s="156"/>
      <c r="F214" s="156"/>
      <c r="G214" s="156"/>
      <c r="H214" s="156"/>
      <c r="I214" s="156"/>
      <c r="J214" s="156"/>
      <c r="K214" s="156"/>
      <c r="L214" s="156"/>
      <c r="M214" s="156"/>
      <c r="N214" s="156"/>
      <c r="O214" s="156"/>
      <c r="P214" s="156"/>
      <c r="Q214" s="156"/>
      <c r="R214" s="156"/>
      <c r="S214" s="156"/>
      <c r="T214" s="156"/>
      <c r="U214" s="156"/>
      <c r="V214" s="156"/>
      <c r="W214" s="156"/>
      <c r="X214" s="156"/>
      <c r="Y214" s="156"/>
      <c r="Z214" s="150"/>
    </row>
    <row r="215" spans="3:26" ht="18" customHeight="1">
      <c r="C215" s="156"/>
      <c r="D215" s="156"/>
      <c r="E215" s="156"/>
      <c r="F215" s="156"/>
      <c r="G215" s="156"/>
      <c r="H215" s="156"/>
      <c r="I215" s="156"/>
      <c r="J215" s="156"/>
      <c r="K215" s="156"/>
      <c r="L215" s="156"/>
      <c r="M215" s="156"/>
      <c r="N215" s="156"/>
      <c r="O215" s="156"/>
      <c r="P215" s="156"/>
      <c r="Q215" s="156"/>
      <c r="R215" s="156"/>
      <c r="S215" s="156"/>
      <c r="T215" s="156"/>
      <c r="U215" s="156"/>
      <c r="V215" s="156"/>
      <c r="W215" s="156"/>
      <c r="X215" s="156"/>
      <c r="Y215" s="156"/>
      <c r="Z215" s="150"/>
    </row>
    <row r="216" spans="3:26" ht="15.75" customHeight="1">
      <c r="C216" s="156"/>
      <c r="D216" s="156"/>
      <c r="E216" s="156"/>
      <c r="F216" s="156"/>
      <c r="G216" s="156"/>
      <c r="H216" s="156"/>
      <c r="I216" s="156"/>
      <c r="J216" s="156"/>
      <c r="K216" s="156"/>
      <c r="L216" s="156"/>
      <c r="M216" s="156"/>
      <c r="N216" s="156"/>
      <c r="O216" s="156"/>
      <c r="P216" s="156"/>
      <c r="Q216" s="156"/>
      <c r="R216" s="156"/>
      <c r="S216" s="156"/>
      <c r="T216" s="156"/>
      <c r="U216" s="156"/>
      <c r="V216" s="156"/>
      <c r="W216" s="156"/>
      <c r="X216" s="156"/>
      <c r="Y216" s="156"/>
      <c r="Z216" s="150"/>
    </row>
    <row r="217" spans="3:26" ht="15.75" customHeight="1">
      <c r="C217" s="156"/>
      <c r="D217" s="156"/>
      <c r="E217" s="156"/>
      <c r="F217" s="156"/>
      <c r="G217" s="156"/>
      <c r="H217" s="156"/>
      <c r="I217" s="156"/>
      <c r="J217" s="156"/>
      <c r="K217" s="156"/>
      <c r="L217" s="156"/>
      <c r="M217" s="156"/>
      <c r="N217" s="156"/>
      <c r="O217" s="156"/>
      <c r="P217" s="156"/>
      <c r="Q217" s="156"/>
      <c r="R217" s="156"/>
      <c r="S217" s="156"/>
      <c r="T217" s="156"/>
      <c r="U217" s="156"/>
      <c r="V217" s="156"/>
      <c r="W217" s="156"/>
      <c r="X217" s="156"/>
      <c r="Y217" s="156"/>
      <c r="Z217" s="150"/>
    </row>
    <row r="218" spans="3:26" ht="15.75" customHeight="1"/>
  </sheetData>
  <mergeCells count="22">
    <mergeCell ref="B47:B48"/>
    <mergeCell ref="B49:B50"/>
    <mergeCell ref="B51:B54"/>
    <mergeCell ref="B87:B96"/>
    <mergeCell ref="AF2:AG2"/>
    <mergeCell ref="B7:B23"/>
    <mergeCell ref="B24:B30"/>
    <mergeCell ref="B57:B61"/>
    <mergeCell ref="B64:B68"/>
    <mergeCell ref="B71:B78"/>
    <mergeCell ref="B81:B84"/>
    <mergeCell ref="W3:X3"/>
    <mergeCell ref="B31:B46"/>
    <mergeCell ref="B148:B153"/>
    <mergeCell ref="B156:B163"/>
    <mergeCell ref="B166:B172"/>
    <mergeCell ref="B99:B104"/>
    <mergeCell ref="B107:B112"/>
    <mergeCell ref="B115:B117"/>
    <mergeCell ref="B143:B145"/>
    <mergeCell ref="B120:B132"/>
    <mergeCell ref="B133:B136"/>
  </mergeCells>
  <phoneticPr fontId="2"/>
  <conditionalFormatting sqref="Q7:Q102 I7:I135 E7:E182 M7:M182 U7:U182 Y7:Y182 Q104:Q182 I137:I182">
    <cfRule type="expression" dxfId="0" priority="6">
      <formula>E7&gt;D7</formula>
    </cfRule>
  </conditionalFormatting>
  <dataValidations count="2">
    <dataValidation type="date" errorStyle="warning" operator="greaterThanOrEqual" allowBlank="1" showInputMessage="1" showErrorMessage="1" errorTitle="折込日注意" error="このファイルは4/1より以降用のﾌｧｲﾙです。もう一度日付の確認をして下さい。" sqref="T2:U2 W2" xr:uid="{5584C2A6-754E-46E5-81B0-3CB12E6E1669}">
      <formula1>40634</formula1>
    </dataValidation>
    <dataValidation imeMode="off" allowBlank="1" sqref="AA157:AA164 AA144:AA145 M149:N149 M143:N143 E179:F179 M156:N156 U156:V156 E175:F175 U175:V175 U169:V170 M167:N168 E81:F85 V179:V180 Q107:R112 M81:N85 Y81:Z85 U81:V85 E107:F112 Q81:R85 M107:N112 AA53:AA54 U107:V112 Y107:AA112 E87:F97 Y120:Z122 AA81:AA84 AA60:AA61 AA57:AA58 AA120 AA122 AA124 AA180 Y64:AA68 U64:V68 M64:N68 AA71:AA78 E69 Y87:AA96 U87:V96 M87:N96 Q87:R96 U99:V104 M99:N104 E143:F145 M57:N62 U139:V140 U143:V145 Y143:Y145 U57:V62 Y57:Z61 Q57:R62 E139:F140 AA48:AA51 AA7:AA24 Q139:Q140 R140:R141 Q134 Q120:R133 R134:R135 Q170:R170 Q143:R143 Q156:R156 Q175:R175 Y162:Z162 Y148:Z149 Y180:Z181 X156:Z156 Y167:Z168 E64:F68 Y175:Z176 AA176:AA177 Y139:Z140 AA140:AA141 Z143:Z144 E115:F117 Y115:AA117 U115:V117 M115:N117 E156:F163 I143:J143 I156:J156 I167:J168 I81:J85 I115:J117 I64:J68 I87:J96 I99:J104 E57:F62 I149:J149 I107:J112 Z122:Z133 E71:F79 I57:J62 M71:N79 Q71:R79 U71:V79 Y71:Z79 E99:F104 Q102 Q99:R101 Q104:R104 R102:R103 Y99:AA104 I71:J79 Y134:Z136 M120:N136 AA126:AA137 Y123:Y133 E120:F136 I120:J135 U120:V136 U7:V55 M7:N55 Y7:Z55 E7:F55 AA31:AA41 Q7:R55 I7:J55 E166:F172 AA167:AA173 AA149:AA154 E148:F153 U148:V152" xr:uid="{297842F9-2129-4697-9F87-44E9608CDA97}"/>
  </dataValidations>
  <printOptions horizontalCentered="1"/>
  <pageMargins left="0" right="0" top="0.31496062992125984" bottom="0.35433070866141736" header="0" footer="0"/>
  <pageSetup paperSize="9" scale="33" fitToHeight="0" orientation="landscape" r:id="rId1"/>
  <headerFooter alignWithMargins="0">
    <oddHeader>&amp;L&amp;"BIZ UDゴシック,標準"&amp;16[オリコミ広告部数表]  （株）長崎新聞コネクト 〒854-0065長崎県諫早市津久葉町99-45　TEL0957-25-6288　FAX0957-25-6282</oddHeader>
    <oddFooter xml:space="preserve">&amp;L&amp;"Meiryo UI,標準"&amp;12※各紙(A-朝日、M-毎日、Y-読売、N-西日本、S-産経、K-日本経済)のついている販売店は複数の新聞取り扱い店です。＊が付いている販売店はすべて&amp;14含んだ合販店です。　
合販店の媒体指定はできかねます。&amp;"Meiryo UI,太字"※行政区域と販売店区域は一致しているとは限りません(一部の販売店は行政区域をまたがるエリアもあります。)&amp;R&amp;"Meiryo UI,標準"&amp;12 ２０２６年１０月改訂部数表
</oddFooter>
  </headerFooter>
  <rowBreaks count="4" manualBreakCount="4">
    <brk id="62" min="1" max="23" man="1"/>
    <brk id="118" min="1" max="24" man="1"/>
    <brk id="154" min="1" max="23" man="1"/>
    <brk id="209" min="1" max="23" man="1"/>
  </rowBreaks>
  <colBreaks count="1" manualBreakCount="1">
    <brk id="26"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市郡別一覧</vt:lpstr>
      <vt:lpstr>部数表</vt:lpstr>
      <vt:lpstr>部数表!OLE_LINK1</vt:lpstr>
      <vt:lpstr>市郡別一覧!Print_Area</vt:lpstr>
      <vt:lpstr>部数表!Print_Area</vt:lpstr>
      <vt:lpstr>部数表!Print_Titles</vt:lpstr>
    </vt:vector>
  </TitlesOfParts>
  <Company>Dell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義文 種村</cp:lastModifiedBy>
  <cp:lastPrinted>2026-09-09T01:00:38Z</cp:lastPrinted>
  <dcterms:created xsi:type="dcterms:W3CDTF">2013-09-20T08:02:31Z</dcterms:created>
  <dcterms:modified xsi:type="dcterms:W3CDTF">2026-09-10T02:25:45Z</dcterms:modified>
</cp:coreProperties>
</file>