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253.124.2\FileData\部数表\新部数表\部数表原本\"/>
    </mc:Choice>
  </mc:AlternateContent>
  <xr:revisionPtr revIDLastSave="0" documentId="8_{914B1C82-90BE-48C7-BC0B-6E5004965113}" xr6:coauthVersionLast="47" xr6:coauthVersionMax="47" xr10:uidLastSave="{00000000-0000-0000-0000-000000000000}"/>
  <bookViews>
    <workbookView xWindow="-98" yWindow="-98" windowWidth="21795" windowHeight="12975" tabRatio="475" activeTab="1" xr2:uid="{00000000-000D-0000-FFFF-FFFF00000000}"/>
  </bookViews>
  <sheets>
    <sheet name="市郡別一覧" sheetId="3" r:id="rId1"/>
    <sheet name="部数表" sheetId="4" r:id="rId2"/>
  </sheets>
  <definedNames>
    <definedName name="OLE_LINK1" localSheetId="1">部数表!$C$187</definedName>
    <definedName name="_xlnm.Print_Area" localSheetId="0">市郡別一覧!$B$1:$L$43</definedName>
    <definedName name="_xlnm.Print_Area" localSheetId="1">部数表!$B$6:$Y$207</definedName>
    <definedName name="_xlnm.Print_Titles" localSheetId="1">部数表!$B:$Z,部数表!$2:$5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3" i="4" l="1"/>
  <c r="B114" i="4"/>
  <c r="U39" i="4"/>
  <c r="U40" i="4"/>
  <c r="U41" i="4"/>
  <c r="U42" i="4"/>
  <c r="U43" i="4"/>
  <c r="U44" i="4"/>
  <c r="U45" i="4"/>
  <c r="U46" i="4"/>
  <c r="U47" i="4"/>
  <c r="U48" i="4"/>
  <c r="U49" i="4"/>
  <c r="U50" i="4"/>
  <c r="U51" i="4"/>
  <c r="U52" i="4"/>
  <c r="U53" i="4"/>
  <c r="U59" i="4"/>
  <c r="U60" i="4"/>
  <c r="H139" i="4"/>
  <c r="H80" i="4"/>
  <c r="H119" i="4"/>
  <c r="H114" i="4"/>
  <c r="F38" i="3"/>
  <c r="J145" i="4"/>
  <c r="H63" i="4"/>
  <c r="I78" i="4"/>
  <c r="I77" i="4"/>
  <c r="I76" i="4"/>
  <c r="H56" i="4"/>
  <c r="T80" i="4"/>
  <c r="B181" i="4"/>
  <c r="Z181" i="4" s="1"/>
  <c r="B177" i="4"/>
  <c r="Z177" i="4" s="1"/>
  <c r="Z179" i="4" s="1"/>
  <c r="Y179" i="4" s="1"/>
  <c r="B168" i="4"/>
  <c r="J33" i="3" s="1"/>
  <c r="B158" i="4"/>
  <c r="Z158" i="4" s="1"/>
  <c r="Z159" i="4" s="1"/>
  <c r="B149" i="4"/>
  <c r="Y157" i="4" s="1"/>
  <c r="J27" i="3" s="1"/>
  <c r="B144" i="4"/>
  <c r="B140" i="4"/>
  <c r="Y143" i="4" s="1"/>
  <c r="J25" i="3" s="1"/>
  <c r="B120" i="4"/>
  <c r="Z120" i="4" s="1"/>
  <c r="Z132" i="4" s="1"/>
  <c r="Y132" i="4" s="1"/>
  <c r="B115" i="4"/>
  <c r="F115" i="4" s="1"/>
  <c r="F117" i="4" s="1"/>
  <c r="E117" i="4" s="1"/>
  <c r="B107" i="4"/>
  <c r="V107" i="4" s="1"/>
  <c r="V111" i="4" s="1"/>
  <c r="U111" i="4" s="1"/>
  <c r="B99" i="4"/>
  <c r="R99" i="4" s="1"/>
  <c r="R104" i="4" s="1"/>
  <c r="Q103" i="4" s="1"/>
  <c r="Q106" i="4" s="1"/>
  <c r="H17" i="3" s="1"/>
  <c r="B87" i="4"/>
  <c r="B81" i="4"/>
  <c r="Z81" i="4" s="1"/>
  <c r="B71" i="4"/>
  <c r="N71" i="4" s="1"/>
  <c r="N74" i="4" s="1"/>
  <c r="B64" i="4"/>
  <c r="Z64" i="4" s="1"/>
  <c r="Z68" i="4" s="1"/>
  <c r="Y68" i="4" s="1"/>
  <c r="B57" i="4"/>
  <c r="V57" i="4" s="1"/>
  <c r="B6" i="4"/>
  <c r="X185" i="4"/>
  <c r="D185" i="4"/>
  <c r="X180" i="4"/>
  <c r="T180" i="4"/>
  <c r="P180" i="4"/>
  <c r="D180" i="4"/>
  <c r="I33" i="3"/>
  <c r="D176" i="4"/>
  <c r="X167" i="4"/>
  <c r="T167" i="4"/>
  <c r="H31" i="3"/>
  <c r="L167" i="4"/>
  <c r="D167" i="4"/>
  <c r="X157" i="4"/>
  <c r="T157" i="4"/>
  <c r="D157" i="4"/>
  <c r="X148" i="4"/>
  <c r="T148" i="4"/>
  <c r="P148" i="4"/>
  <c r="D148" i="4"/>
  <c r="X143" i="4"/>
  <c r="T143" i="4"/>
  <c r="D143" i="4"/>
  <c r="X139" i="4"/>
  <c r="B139" i="4" s="1"/>
  <c r="T139" i="4"/>
  <c r="P139" i="4"/>
  <c r="G23" i="3"/>
  <c r="D139" i="4"/>
  <c r="X119" i="4"/>
  <c r="T119" i="4"/>
  <c r="D119" i="4"/>
  <c r="X114" i="4"/>
  <c r="T114" i="4"/>
  <c r="P114" i="4"/>
  <c r="L114" i="4"/>
  <c r="D114" i="4"/>
  <c r="X106" i="4"/>
  <c r="T106" i="4"/>
  <c r="P106" i="4"/>
  <c r="L106" i="4"/>
  <c r="D106" i="4"/>
  <c r="X98" i="4"/>
  <c r="T98" i="4"/>
  <c r="D98" i="4"/>
  <c r="X86" i="4"/>
  <c r="T86" i="4"/>
  <c r="P86" i="4"/>
  <c r="L86" i="4"/>
  <c r="D86" i="4"/>
  <c r="X80" i="4"/>
  <c r="P80" i="4"/>
  <c r="L80" i="4"/>
  <c r="D80" i="4"/>
  <c r="Y78" i="4"/>
  <c r="U78" i="4"/>
  <c r="Q78" i="4"/>
  <c r="M78" i="4"/>
  <c r="U77" i="4"/>
  <c r="Q77" i="4"/>
  <c r="M77" i="4"/>
  <c r="U76" i="4"/>
  <c r="Q76" i="4"/>
  <c r="M76" i="4"/>
  <c r="Q75" i="4"/>
  <c r="Q73" i="4"/>
  <c r="Q72" i="4"/>
  <c r="X70" i="4"/>
  <c r="T70" i="4"/>
  <c r="L70" i="4"/>
  <c r="D70" i="4"/>
  <c r="U69" i="4"/>
  <c r="Y67" i="4"/>
  <c r="U67" i="4"/>
  <c r="Y66" i="4"/>
  <c r="T63" i="4"/>
  <c r="P63" i="4"/>
  <c r="D63" i="4"/>
  <c r="Y61" i="4"/>
  <c r="Y60" i="4"/>
  <c r="Q60" i="4"/>
  <c r="M60" i="4"/>
  <c r="Y59" i="4"/>
  <c r="Q59" i="4"/>
  <c r="M59" i="4"/>
  <c r="Y58" i="4"/>
  <c r="M58" i="4"/>
  <c r="X56" i="4"/>
  <c r="T56" i="4"/>
  <c r="P56" i="4"/>
  <c r="L56" i="4"/>
  <c r="D56" i="4"/>
  <c r="B56" i="4" s="1"/>
  <c r="Y55" i="4"/>
  <c r="Q44" i="4"/>
  <c r="Q43" i="4"/>
  <c r="Q40" i="4"/>
  <c r="Q36" i="4"/>
  <c r="Q35" i="4"/>
  <c r="Q15" i="4"/>
  <c r="J38" i="3"/>
  <c r="I38" i="3"/>
  <c r="H38" i="3"/>
  <c r="G38" i="3"/>
  <c r="E38" i="3"/>
  <c r="K36" i="3"/>
  <c r="K34" i="3"/>
  <c r="K32" i="3"/>
  <c r="K30" i="3"/>
  <c r="K28" i="3"/>
  <c r="K26" i="3"/>
  <c r="K24" i="3"/>
  <c r="K20" i="3"/>
  <c r="K22" i="3"/>
  <c r="K18" i="3"/>
  <c r="K16" i="3"/>
  <c r="K14" i="3"/>
  <c r="K12" i="3"/>
  <c r="K10" i="3"/>
  <c r="K8" i="3"/>
  <c r="K6" i="3"/>
  <c r="K4" i="3"/>
  <c r="B80" i="4" l="1"/>
  <c r="J107" i="4"/>
  <c r="J71" i="4"/>
  <c r="J75" i="4" s="1"/>
  <c r="J115" i="4"/>
  <c r="J120" i="4"/>
  <c r="J118" i="4"/>
  <c r="J6" i="4"/>
  <c r="J57" i="4"/>
  <c r="Z127" i="4"/>
  <c r="Y127" i="4" s="1"/>
  <c r="Z128" i="4"/>
  <c r="Y128" i="4" s="1"/>
  <c r="Z124" i="4"/>
  <c r="Y124" i="4" s="1"/>
  <c r="Z129" i="4"/>
  <c r="Y129" i="4" s="1"/>
  <c r="Z125" i="4"/>
  <c r="Y125" i="4" s="1"/>
  <c r="Z130" i="4"/>
  <c r="Z131" i="4"/>
  <c r="Y131" i="4" s="1"/>
  <c r="Z123" i="4"/>
  <c r="Y123" i="4" s="1"/>
  <c r="Z126" i="4"/>
  <c r="Y63" i="4"/>
  <c r="J7" i="3" s="1"/>
  <c r="G7" i="3"/>
  <c r="B185" i="4"/>
  <c r="B106" i="4"/>
  <c r="B86" i="4"/>
  <c r="B70" i="4"/>
  <c r="Z99" i="4"/>
  <c r="Z102" i="4" s="1"/>
  <c r="F107" i="4"/>
  <c r="F109" i="4" s="1"/>
  <c r="E109" i="4" s="1"/>
  <c r="B180" i="4"/>
  <c r="B143" i="4"/>
  <c r="B167" i="4"/>
  <c r="B148" i="4"/>
  <c r="B176" i="4"/>
  <c r="B98" i="4"/>
  <c r="B119" i="4"/>
  <c r="B157" i="4"/>
  <c r="V115" i="4"/>
  <c r="V117" i="4" s="1"/>
  <c r="U117" i="4" s="1"/>
  <c r="Z115" i="4"/>
  <c r="Z117" i="4" s="1"/>
  <c r="Y117" i="4" s="1"/>
  <c r="Y119" i="4" s="1"/>
  <c r="J21" i="3" s="1"/>
  <c r="V99" i="4"/>
  <c r="V100" i="4" s="1"/>
  <c r="U100" i="4" s="1"/>
  <c r="U106" i="4" s="1"/>
  <c r="I17" i="3" s="1"/>
  <c r="V71" i="4"/>
  <c r="V74" i="4" s="1"/>
  <c r="F99" i="4"/>
  <c r="F177" i="4"/>
  <c r="F178" i="4" s="1"/>
  <c r="E178" i="4" s="1"/>
  <c r="E180" i="4" s="1"/>
  <c r="H15" i="3"/>
  <c r="N107" i="4"/>
  <c r="Z107" i="4"/>
  <c r="Z108" i="4" s="1"/>
  <c r="Y108" i="4" s="1"/>
  <c r="K38" i="3"/>
  <c r="R71" i="4"/>
  <c r="R74" i="4" s="1"/>
  <c r="Q74" i="4" s="1"/>
  <c r="F158" i="4"/>
  <c r="F161" i="4" s="1"/>
  <c r="E161" i="4" s="1"/>
  <c r="N158" i="4"/>
  <c r="N159" i="4" s="1"/>
  <c r="M159" i="4" s="1"/>
  <c r="M167" i="4" s="1"/>
  <c r="G31" i="3" s="1"/>
  <c r="Z71" i="4"/>
  <c r="Z72" i="4" s="1"/>
  <c r="Y72" i="4" s="1"/>
  <c r="V177" i="4"/>
  <c r="V178" i="4" s="1"/>
  <c r="U178" i="4" s="1"/>
  <c r="U180" i="4" s="1"/>
  <c r="I35" i="3" s="1"/>
  <c r="F64" i="4"/>
  <c r="N64" i="4"/>
  <c r="N69" i="4" s="1"/>
  <c r="M70" i="4" s="1"/>
  <c r="G9" i="3" s="1"/>
  <c r="V158" i="4"/>
  <c r="V159" i="4" s="1"/>
  <c r="U159" i="4" s="1"/>
  <c r="U167" i="4" s="1"/>
  <c r="I31" i="3" s="1"/>
  <c r="U98" i="4"/>
  <c r="I15" i="3" s="1"/>
  <c r="F71" i="4"/>
  <c r="R107" i="4"/>
  <c r="R111" i="4" s="1"/>
  <c r="Q111" i="4" s="1"/>
  <c r="V61" i="4"/>
  <c r="U61" i="4" s="1"/>
  <c r="V58" i="4"/>
  <c r="U58" i="4" s="1"/>
  <c r="R57" i="4"/>
  <c r="F118" i="4"/>
  <c r="E118" i="4" s="1"/>
  <c r="V109" i="4"/>
  <c r="U109" i="4" s="1"/>
  <c r="Z83" i="4"/>
  <c r="Y83" i="4" s="1"/>
  <c r="Z82" i="4"/>
  <c r="Y82" i="4" s="1"/>
  <c r="Z121" i="4"/>
  <c r="Y121" i="4" s="1"/>
  <c r="Z122" i="4"/>
  <c r="Y122" i="4" s="1"/>
  <c r="Y70" i="4"/>
  <c r="J9" i="3" s="1"/>
  <c r="Z183" i="4"/>
  <c r="Y183" i="4" s="1"/>
  <c r="Z184" i="4"/>
  <c r="Y184" i="4" s="1"/>
  <c r="Y98" i="4"/>
  <c r="J15" i="3" s="1"/>
  <c r="F120" i="4"/>
  <c r="F144" i="4"/>
  <c r="N145" i="4"/>
  <c r="G29" i="3" s="1"/>
  <c r="R120" i="4"/>
  <c r="R144" i="4"/>
  <c r="R145" i="4" s="1"/>
  <c r="Q148" i="4" s="1"/>
  <c r="H29" i="3" s="1"/>
  <c r="F81" i="4"/>
  <c r="V120" i="4"/>
  <c r="V144" i="4"/>
  <c r="F181" i="4"/>
  <c r="F182" i="4" s="1"/>
  <c r="E182" i="4" s="1"/>
  <c r="E185" i="4" s="1"/>
  <c r="V64" i="4"/>
  <c r="N81" i="4"/>
  <c r="F116" i="4"/>
  <c r="E116" i="4" s="1"/>
  <c r="Z178" i="4"/>
  <c r="Y178" i="4" s="1"/>
  <c r="Y180" i="4" s="1"/>
  <c r="J35" i="3" s="1"/>
  <c r="F6" i="4"/>
  <c r="N72" i="4"/>
  <c r="M72" i="4" s="1"/>
  <c r="R81" i="4"/>
  <c r="F168" i="4"/>
  <c r="R181" i="4"/>
  <c r="F57" i="4"/>
  <c r="V81" i="4"/>
  <c r="V82" i="4" s="1"/>
  <c r="U82" i="4" s="1"/>
  <c r="U86" i="4" s="1"/>
  <c r="I13" i="3" s="1"/>
  <c r="F140" i="4"/>
  <c r="Z165" i="4"/>
  <c r="Y165" i="4" s="1"/>
  <c r="Y167" i="4" s="1"/>
  <c r="J31" i="3" s="1"/>
  <c r="G33" i="3"/>
  <c r="V181" i="4"/>
  <c r="R6" i="4"/>
  <c r="V108" i="4"/>
  <c r="U108" i="4" s="1"/>
  <c r="F149" i="4"/>
  <c r="V6" i="4"/>
  <c r="V10" i="4" s="1"/>
  <c r="U10" i="4" s="1"/>
  <c r="V140" i="4"/>
  <c r="F87" i="4"/>
  <c r="N99" i="4"/>
  <c r="V149" i="4"/>
  <c r="R177" i="4"/>
  <c r="R178" i="4" s="1"/>
  <c r="Q178" i="4" s="1"/>
  <c r="Q180" i="4" s="1"/>
  <c r="H35" i="3" s="1"/>
  <c r="J110" i="4" l="1"/>
  <c r="J74" i="4"/>
  <c r="J125" i="4"/>
  <c r="I125" i="4" s="1"/>
  <c r="J123" i="4"/>
  <c r="I123" i="4" s="1"/>
  <c r="J135" i="4"/>
  <c r="J132" i="4"/>
  <c r="J126" i="4"/>
  <c r="J137" i="4"/>
  <c r="I137" i="4" s="1"/>
  <c r="I118" i="4"/>
  <c r="I119" i="4" s="1"/>
  <c r="F21" i="3" s="1"/>
  <c r="I110" i="4"/>
  <c r="I114" i="4" s="1"/>
  <c r="F19" i="3" s="1"/>
  <c r="I75" i="4"/>
  <c r="I135" i="4"/>
  <c r="I74" i="4"/>
  <c r="I80" i="4" s="1"/>
  <c r="I132" i="4"/>
  <c r="I126" i="4"/>
  <c r="J62" i="4"/>
  <c r="J61" i="4"/>
  <c r="I61" i="4" s="1"/>
  <c r="J60" i="4"/>
  <c r="J59" i="4"/>
  <c r="I59" i="4" s="1"/>
  <c r="J58" i="4"/>
  <c r="I58" i="4" s="1"/>
  <c r="J55" i="4"/>
  <c r="I55" i="4" s="1"/>
  <c r="J38" i="4"/>
  <c r="I38" i="4" s="1"/>
  <c r="J31" i="4"/>
  <c r="I31" i="4" s="1"/>
  <c r="J41" i="4"/>
  <c r="I41" i="4" s="1"/>
  <c r="J17" i="4"/>
  <c r="I17" i="4" s="1"/>
  <c r="J48" i="4"/>
  <c r="I48" i="4" s="1"/>
  <c r="J34" i="4"/>
  <c r="I34" i="4" s="1"/>
  <c r="J46" i="4"/>
  <c r="I46" i="4" s="1"/>
  <c r="J33" i="4"/>
  <c r="I33" i="4" s="1"/>
  <c r="J12" i="4"/>
  <c r="I12" i="4" s="1"/>
  <c r="J52" i="4"/>
  <c r="I52" i="4" s="1"/>
  <c r="J32" i="4"/>
  <c r="I32" i="4" s="1"/>
  <c r="J11" i="4"/>
  <c r="I11" i="4" s="1"/>
  <c r="I62" i="4"/>
  <c r="J14" i="4"/>
  <c r="I14" i="4" s="1"/>
  <c r="J43" i="4"/>
  <c r="I43" i="4" s="1"/>
  <c r="J54" i="4"/>
  <c r="I54" i="4" s="1"/>
  <c r="J42" i="4"/>
  <c r="I42" i="4" s="1"/>
  <c r="J13" i="4"/>
  <c r="I13" i="4" s="1"/>
  <c r="J18" i="4"/>
  <c r="I18" i="4" s="1"/>
  <c r="J53" i="4"/>
  <c r="I53" i="4" s="1"/>
  <c r="J15" i="4"/>
  <c r="I15" i="4" s="1"/>
  <c r="J36" i="4"/>
  <c r="I36" i="4" s="1"/>
  <c r="J29" i="4"/>
  <c r="I29" i="4" s="1"/>
  <c r="J19" i="4"/>
  <c r="I19" i="4" s="1"/>
  <c r="J24" i="4"/>
  <c r="J9" i="4"/>
  <c r="I9" i="4" s="1"/>
  <c r="J16" i="4"/>
  <c r="I16" i="4" s="1"/>
  <c r="J25" i="4"/>
  <c r="I25" i="4" s="1"/>
  <c r="J39" i="4"/>
  <c r="I39" i="4" s="1"/>
  <c r="J8" i="4"/>
  <c r="I8" i="4" s="1"/>
  <c r="J37" i="4"/>
  <c r="I37" i="4" s="1"/>
  <c r="J44" i="4"/>
  <c r="I44" i="4" s="1"/>
  <c r="J7" i="4"/>
  <c r="I7" i="4" s="1"/>
  <c r="J10" i="4"/>
  <c r="I10" i="4" s="1"/>
  <c r="J47" i="4"/>
  <c r="I47" i="4" s="1"/>
  <c r="J45" i="4"/>
  <c r="I45" i="4" s="1"/>
  <c r="J20" i="4"/>
  <c r="I20" i="4" s="1"/>
  <c r="F78" i="4"/>
  <c r="E78" i="4" s="1"/>
  <c r="F75" i="4"/>
  <c r="E75" i="4" s="1"/>
  <c r="F104" i="4"/>
  <c r="E104" i="4" s="1"/>
  <c r="F103" i="4"/>
  <c r="E103" i="4" s="1"/>
  <c r="F110" i="4"/>
  <c r="E110" i="4" s="1"/>
  <c r="F138" i="4"/>
  <c r="E138" i="4" s="1"/>
  <c r="F131" i="4"/>
  <c r="E131" i="4" s="1"/>
  <c r="F126" i="4"/>
  <c r="E126" i="4" s="1"/>
  <c r="F130" i="4"/>
  <c r="E130" i="4" s="1"/>
  <c r="F132" i="4"/>
  <c r="E132" i="4" s="1"/>
  <c r="F137" i="4"/>
  <c r="E137" i="4" s="1"/>
  <c r="F135" i="4"/>
  <c r="E135" i="4" s="1"/>
  <c r="F133" i="4"/>
  <c r="E133" i="4" s="1"/>
  <c r="F129" i="4"/>
  <c r="E129" i="4" s="1"/>
  <c r="F128" i="4"/>
  <c r="E128" i="4" s="1"/>
  <c r="F136" i="4"/>
  <c r="F134" i="4"/>
  <c r="E134" i="4" s="1"/>
  <c r="F127" i="4"/>
  <c r="E127" i="4" s="1"/>
  <c r="V128" i="4"/>
  <c r="U128" i="4" s="1"/>
  <c r="V122" i="4"/>
  <c r="V127" i="4"/>
  <c r="U127" i="4" s="1"/>
  <c r="V138" i="4"/>
  <c r="U138" i="4" s="1"/>
  <c r="V134" i="4"/>
  <c r="U134" i="4" s="1"/>
  <c r="V126" i="4"/>
  <c r="U126" i="4" s="1"/>
  <c r="V135" i="4"/>
  <c r="U135" i="4" s="1"/>
  <c r="V137" i="4"/>
  <c r="U137" i="4" s="1"/>
  <c r="V133" i="4"/>
  <c r="U133" i="4" s="1"/>
  <c r="V125" i="4"/>
  <c r="U125" i="4" s="1"/>
  <c r="V131" i="4"/>
  <c r="U131" i="4" s="1"/>
  <c r="V129" i="4"/>
  <c r="U129" i="4" s="1"/>
  <c r="V136" i="4"/>
  <c r="U136" i="4" s="1"/>
  <c r="V132" i="4"/>
  <c r="U132" i="4" s="1"/>
  <c r="V124" i="4"/>
  <c r="U124" i="4" s="1"/>
  <c r="V130" i="4"/>
  <c r="U130" i="4" s="1"/>
  <c r="F102" i="4"/>
  <c r="E102" i="4" s="1"/>
  <c r="Z104" i="4"/>
  <c r="Y104" i="4" s="1"/>
  <c r="Z105" i="4"/>
  <c r="Y105" i="4" s="1"/>
  <c r="Z101" i="4"/>
  <c r="Y101" i="4" s="1"/>
  <c r="F48" i="4"/>
  <c r="E48" i="4" s="1"/>
  <c r="F40" i="4"/>
  <c r="F55" i="4"/>
  <c r="E55" i="4" s="1"/>
  <c r="F47" i="4"/>
  <c r="E47" i="4" s="1"/>
  <c r="F39" i="4"/>
  <c r="E39" i="4" s="1"/>
  <c r="F45" i="4"/>
  <c r="E45" i="4" s="1"/>
  <c r="F54" i="4"/>
  <c r="E54" i="4" s="1"/>
  <c r="F46" i="4"/>
  <c r="E46" i="4" s="1"/>
  <c r="F52" i="4"/>
  <c r="E52" i="4" s="1"/>
  <c r="F44" i="4"/>
  <c r="E44" i="4" s="1"/>
  <c r="F53" i="4"/>
  <c r="E53" i="4" s="1"/>
  <c r="F51" i="4"/>
  <c r="E51" i="4" s="1"/>
  <c r="F43" i="4"/>
  <c r="E43" i="4" s="1"/>
  <c r="F50" i="4"/>
  <c r="F42" i="4"/>
  <c r="E42" i="4" s="1"/>
  <c r="F49" i="4"/>
  <c r="E49" i="4" s="1"/>
  <c r="F41" i="4"/>
  <c r="E41" i="4" s="1"/>
  <c r="F65" i="4"/>
  <c r="E65" i="4" s="1"/>
  <c r="F69" i="4"/>
  <c r="E69" i="4" s="1"/>
  <c r="F111" i="4"/>
  <c r="E111" i="4" s="1"/>
  <c r="F108" i="4"/>
  <c r="E108" i="4" s="1"/>
  <c r="F113" i="4"/>
  <c r="E113" i="4" s="1"/>
  <c r="E37" i="3"/>
  <c r="E35" i="3"/>
  <c r="K35" i="3" s="1"/>
  <c r="C177" i="4"/>
  <c r="F101" i="4"/>
  <c r="E101" i="4" s="1"/>
  <c r="V75" i="4"/>
  <c r="U75" i="4" s="1"/>
  <c r="F105" i="4"/>
  <c r="E105" i="4" s="1"/>
  <c r="F100" i="4"/>
  <c r="E100" i="4" s="1"/>
  <c r="F112" i="4"/>
  <c r="E112" i="4" s="1"/>
  <c r="V118" i="4"/>
  <c r="U118" i="4" s="1"/>
  <c r="V116" i="4"/>
  <c r="U116" i="4" s="1"/>
  <c r="V73" i="4"/>
  <c r="V79" i="4"/>
  <c r="U79" i="4" s="1"/>
  <c r="V72" i="4"/>
  <c r="U72" i="4" s="1"/>
  <c r="N109" i="4"/>
  <c r="M114" i="4" s="1"/>
  <c r="G19" i="3" s="1"/>
  <c r="Z110" i="4"/>
  <c r="Y114" i="4" s="1"/>
  <c r="J19" i="3" s="1"/>
  <c r="F163" i="4"/>
  <c r="E163" i="4" s="1"/>
  <c r="F159" i="4"/>
  <c r="E159" i="4" s="1"/>
  <c r="R79" i="4"/>
  <c r="Q79" i="4" s="1"/>
  <c r="Q80" i="4" s="1"/>
  <c r="H11" i="3" s="1"/>
  <c r="F160" i="4"/>
  <c r="E160" i="4" s="1"/>
  <c r="F162" i="4"/>
  <c r="E162" i="4" s="1"/>
  <c r="F164" i="4"/>
  <c r="E164" i="4" s="1"/>
  <c r="F166" i="4"/>
  <c r="E166" i="4" s="1"/>
  <c r="F165" i="4"/>
  <c r="E165" i="4" s="1"/>
  <c r="Z74" i="4"/>
  <c r="Y74" i="4" s="1"/>
  <c r="F68" i="4"/>
  <c r="E68" i="4" s="1"/>
  <c r="Z73" i="4"/>
  <c r="Y73" i="4" s="1"/>
  <c r="Z75" i="4"/>
  <c r="Y75" i="4" s="1"/>
  <c r="F66" i="4"/>
  <c r="E66" i="4" s="1"/>
  <c r="Z77" i="4"/>
  <c r="Z76" i="4"/>
  <c r="R109" i="4"/>
  <c r="Q109" i="4" s="1"/>
  <c r="Q114" i="4" s="1"/>
  <c r="H19" i="3" s="1"/>
  <c r="F67" i="4"/>
  <c r="E67" i="4" s="1"/>
  <c r="R58" i="4"/>
  <c r="Q63" i="4" s="1"/>
  <c r="H7" i="3" s="1"/>
  <c r="F72" i="4"/>
  <c r="E72" i="4" s="1"/>
  <c r="F76" i="4"/>
  <c r="E76" i="4" s="1"/>
  <c r="F77" i="4"/>
  <c r="E77" i="4" s="1"/>
  <c r="F73" i="4"/>
  <c r="E73" i="4" s="1"/>
  <c r="F79" i="4"/>
  <c r="E79" i="4" s="1"/>
  <c r="U63" i="4"/>
  <c r="I7" i="3" s="1"/>
  <c r="U114" i="4"/>
  <c r="I19" i="3" s="1"/>
  <c r="Y185" i="4"/>
  <c r="J37" i="3" s="1"/>
  <c r="F74" i="4"/>
  <c r="E74" i="4" s="1"/>
  <c r="Y148" i="4"/>
  <c r="J29" i="3" s="1"/>
  <c r="M80" i="4"/>
  <c r="G11" i="3" s="1"/>
  <c r="Y86" i="4"/>
  <c r="J13" i="3" s="1"/>
  <c r="E119" i="4"/>
  <c r="F170" i="4"/>
  <c r="E170" i="4" s="1"/>
  <c r="F175" i="4"/>
  <c r="E175" i="4" s="1"/>
  <c r="F169" i="4"/>
  <c r="E169" i="4" s="1"/>
  <c r="F174" i="4"/>
  <c r="E174" i="4" s="1"/>
  <c r="F173" i="4"/>
  <c r="E173" i="4" s="1"/>
  <c r="F172" i="4"/>
  <c r="E172" i="4" s="1"/>
  <c r="F171" i="4"/>
  <c r="V141" i="4"/>
  <c r="U141" i="4" s="1"/>
  <c r="U143" i="4" s="1"/>
  <c r="I25" i="3" s="1"/>
  <c r="V142" i="4"/>
  <c r="R34" i="4"/>
  <c r="R31" i="4"/>
  <c r="R9" i="4"/>
  <c r="Q9" i="4" s="1"/>
  <c r="R33" i="4"/>
  <c r="R7" i="4"/>
  <c r="Q7" i="4" s="1"/>
  <c r="R32" i="4"/>
  <c r="R124" i="4"/>
  <c r="Q124" i="4" s="1"/>
  <c r="R126" i="4"/>
  <c r="Q126" i="4" s="1"/>
  <c r="R122" i="4"/>
  <c r="Q122" i="4" s="1"/>
  <c r="R123" i="4"/>
  <c r="Q123" i="4" s="1"/>
  <c r="R125" i="4"/>
  <c r="Q125" i="4" s="1"/>
  <c r="F97" i="4"/>
  <c r="E97" i="4" s="1"/>
  <c r="F91" i="4"/>
  <c r="E91" i="4" s="1"/>
  <c r="F92" i="4"/>
  <c r="E92" i="4" s="1"/>
  <c r="F96" i="4"/>
  <c r="E96" i="4" s="1"/>
  <c r="F90" i="4"/>
  <c r="E90" i="4" s="1"/>
  <c r="F95" i="4"/>
  <c r="E95" i="4" s="1"/>
  <c r="F89" i="4"/>
  <c r="E89" i="4" s="1"/>
  <c r="F94" i="4"/>
  <c r="E94" i="4" s="1"/>
  <c r="F93" i="4"/>
  <c r="E93" i="4" s="1"/>
  <c r="F88" i="4"/>
  <c r="E88" i="4" s="1"/>
  <c r="R83" i="4"/>
  <c r="Q83" i="4" s="1"/>
  <c r="R82" i="4"/>
  <c r="Q82" i="4" s="1"/>
  <c r="V146" i="4"/>
  <c r="U146" i="4" s="1"/>
  <c r="V121" i="4"/>
  <c r="F141" i="4"/>
  <c r="E141" i="4" s="1"/>
  <c r="F142" i="4"/>
  <c r="E142" i="4" s="1"/>
  <c r="F25" i="4"/>
  <c r="E25" i="4" s="1"/>
  <c r="F17" i="4"/>
  <c r="E17" i="4" s="1"/>
  <c r="F7" i="4"/>
  <c r="E7" i="4" s="1"/>
  <c r="F37" i="4"/>
  <c r="E37" i="4" s="1"/>
  <c r="F34" i="4"/>
  <c r="E34" i="4" s="1"/>
  <c r="F24" i="4"/>
  <c r="E24" i="4" s="1"/>
  <c r="F16" i="4"/>
  <c r="E16" i="4" s="1"/>
  <c r="F31" i="4"/>
  <c r="E31" i="4" s="1"/>
  <c r="F23" i="4"/>
  <c r="E23" i="4" s="1"/>
  <c r="F15" i="4"/>
  <c r="E15" i="4" s="1"/>
  <c r="F11" i="4"/>
  <c r="E11" i="4" s="1"/>
  <c r="F18" i="4"/>
  <c r="E18" i="4" s="1"/>
  <c r="F30" i="4"/>
  <c r="E30" i="4" s="1"/>
  <c r="F22" i="4"/>
  <c r="E22" i="4" s="1"/>
  <c r="F26" i="4"/>
  <c r="E26" i="4" s="1"/>
  <c r="F36" i="4"/>
  <c r="E36" i="4" s="1"/>
  <c r="F14" i="4"/>
  <c r="E14" i="4" s="1"/>
  <c r="F9" i="4"/>
  <c r="E9" i="4" s="1"/>
  <c r="F33" i="4"/>
  <c r="E33" i="4" s="1"/>
  <c r="F29" i="4"/>
  <c r="E29" i="4" s="1"/>
  <c r="F21" i="4"/>
  <c r="E21" i="4" s="1"/>
  <c r="F32" i="4"/>
  <c r="E32" i="4" s="1"/>
  <c r="F13" i="4"/>
  <c r="E13" i="4" s="1"/>
  <c r="F28" i="4"/>
  <c r="E28" i="4" s="1"/>
  <c r="F20" i="4"/>
  <c r="E20" i="4" s="1"/>
  <c r="F8" i="4"/>
  <c r="E8" i="4" s="1"/>
  <c r="F38" i="4"/>
  <c r="E38" i="4" s="1"/>
  <c r="F35" i="4"/>
  <c r="E35" i="4" s="1"/>
  <c r="F27" i="4"/>
  <c r="E27" i="4" s="1"/>
  <c r="F19" i="4"/>
  <c r="E19" i="4" s="1"/>
  <c r="F12" i="4"/>
  <c r="E12" i="4" s="1"/>
  <c r="F10" i="4"/>
  <c r="E10" i="4" s="1"/>
  <c r="F84" i="4"/>
  <c r="E84" i="4" s="1"/>
  <c r="F82" i="4"/>
  <c r="E82" i="4" s="1"/>
  <c r="F85" i="4"/>
  <c r="E85" i="4" s="1"/>
  <c r="F83" i="4"/>
  <c r="E83" i="4" s="1"/>
  <c r="F147" i="4"/>
  <c r="E147" i="4" s="1"/>
  <c r="F145" i="4"/>
  <c r="E145" i="4" s="1"/>
  <c r="F146" i="4"/>
  <c r="E146" i="4" s="1"/>
  <c r="Y139" i="4"/>
  <c r="J23" i="3" s="1"/>
  <c r="F125" i="4"/>
  <c r="E125" i="4" s="1"/>
  <c r="F123" i="4"/>
  <c r="E123" i="4" s="1"/>
  <c r="F121" i="4"/>
  <c r="E121" i="4" s="1"/>
  <c r="F124" i="4"/>
  <c r="E124" i="4" s="1"/>
  <c r="V65" i="4"/>
  <c r="V68" i="4"/>
  <c r="V37" i="4"/>
  <c r="U37" i="4" s="1"/>
  <c r="V31" i="4"/>
  <c r="U31" i="4" s="1"/>
  <c r="V11" i="4"/>
  <c r="U11" i="4" s="1"/>
  <c r="V9" i="4"/>
  <c r="V36" i="4"/>
  <c r="U36" i="4" s="1"/>
  <c r="V33" i="4"/>
  <c r="U33" i="4" s="1"/>
  <c r="V54" i="4"/>
  <c r="U54" i="4" s="1"/>
  <c r="V55" i="4"/>
  <c r="U55" i="4" s="1"/>
  <c r="V38" i="4"/>
  <c r="U38" i="4" s="1"/>
  <c r="V35" i="4"/>
  <c r="U35" i="4" s="1"/>
  <c r="V8" i="4"/>
  <c r="U8" i="4" s="1"/>
  <c r="V32" i="4"/>
  <c r="U32" i="4" s="1"/>
  <c r="V34" i="4"/>
  <c r="U34" i="4" s="1"/>
  <c r="V7" i="4"/>
  <c r="U7" i="4" s="1"/>
  <c r="Y56" i="4"/>
  <c r="J5" i="3" s="1"/>
  <c r="F153" i="4"/>
  <c r="E153" i="4" s="1"/>
  <c r="F150" i="4"/>
  <c r="E150" i="4" s="1"/>
  <c r="F152" i="4"/>
  <c r="F154" i="4"/>
  <c r="E154" i="4" s="1"/>
  <c r="F151" i="4"/>
  <c r="E151" i="4" s="1"/>
  <c r="F156" i="4"/>
  <c r="E156" i="4" s="1"/>
  <c r="F155" i="4"/>
  <c r="E155" i="4" s="1"/>
  <c r="F58" i="4"/>
  <c r="E58" i="4" s="1"/>
  <c r="F60" i="4"/>
  <c r="E60" i="4" s="1"/>
  <c r="F62" i="4"/>
  <c r="E62" i="4" s="1"/>
  <c r="F59" i="4"/>
  <c r="E59" i="4" s="1"/>
  <c r="F61" i="4"/>
  <c r="E61" i="4" s="1"/>
  <c r="V153" i="4"/>
  <c r="U153" i="4" s="1"/>
  <c r="V151" i="4"/>
  <c r="U151" i="4" s="1"/>
  <c r="V150" i="4"/>
  <c r="U150" i="4" s="1"/>
  <c r="N82" i="4"/>
  <c r="M82" i="4" s="1"/>
  <c r="N83" i="4"/>
  <c r="M83" i="4" s="1"/>
  <c r="N101" i="4"/>
  <c r="I60" i="4" l="1"/>
  <c r="F11" i="3"/>
  <c r="I139" i="4"/>
  <c r="F23" i="3" s="1"/>
  <c r="I56" i="4"/>
  <c r="F5" i="3" s="1"/>
  <c r="Y106" i="4"/>
  <c r="J17" i="3" s="1"/>
  <c r="E114" i="4"/>
  <c r="K37" i="3"/>
  <c r="C181" i="4"/>
  <c r="E21" i="3"/>
  <c r="E106" i="4"/>
  <c r="U80" i="4"/>
  <c r="I11" i="3" s="1"/>
  <c r="U119" i="4"/>
  <c r="I21" i="3" s="1"/>
  <c r="E167" i="4"/>
  <c r="Y80" i="4"/>
  <c r="J11" i="3" s="1"/>
  <c r="E70" i="4"/>
  <c r="E80" i="4"/>
  <c r="U157" i="4"/>
  <c r="I27" i="3" s="1"/>
  <c r="Q86" i="4"/>
  <c r="H13" i="3" s="1"/>
  <c r="E63" i="4"/>
  <c r="M86" i="4"/>
  <c r="G13" i="3" s="1"/>
  <c r="U139" i="4"/>
  <c r="I23" i="3" s="1"/>
  <c r="M56" i="4"/>
  <c r="G5" i="3" s="1"/>
  <c r="U148" i="4"/>
  <c r="I29" i="3" s="1"/>
  <c r="Q139" i="4"/>
  <c r="H23" i="3" s="1"/>
  <c r="E157" i="4"/>
  <c r="E143" i="4"/>
  <c r="E139" i="4"/>
  <c r="E148" i="4"/>
  <c r="E98" i="4"/>
  <c r="E176" i="4"/>
  <c r="M106" i="4"/>
  <c r="G17" i="3" s="1"/>
  <c r="U56" i="4"/>
  <c r="I5" i="3" s="1"/>
  <c r="U70" i="4"/>
  <c r="I9" i="3" s="1"/>
  <c r="E86" i="4"/>
  <c r="E56" i="4"/>
  <c r="Q56" i="4"/>
  <c r="H5" i="3" s="1"/>
  <c r="C120" i="4" l="1"/>
  <c r="I63" i="4"/>
  <c r="F7" i="3" s="1"/>
  <c r="E19" i="3"/>
  <c r="K19" i="3" s="1"/>
  <c r="C107" i="4"/>
  <c r="C115" i="4"/>
  <c r="C71" i="4"/>
  <c r="C6" i="4"/>
  <c r="J39" i="3"/>
  <c r="Y187" i="4"/>
  <c r="E11" i="3"/>
  <c r="K11" i="3" s="1"/>
  <c r="E7" i="3"/>
  <c r="E9" i="3"/>
  <c r="K9" i="3" s="1"/>
  <c r="C64" i="4"/>
  <c r="E23" i="3"/>
  <c r="K23" i="3" s="1"/>
  <c r="E31" i="3"/>
  <c r="K31" i="3" s="1"/>
  <c r="C158" i="4"/>
  <c r="E13" i="3"/>
  <c r="K13" i="3" s="1"/>
  <c r="C81" i="4"/>
  <c r="E15" i="3"/>
  <c r="K15" i="3" s="1"/>
  <c r="C87" i="4"/>
  <c r="E25" i="3"/>
  <c r="K25" i="3" s="1"/>
  <c r="C140" i="4"/>
  <c r="K21" i="3"/>
  <c r="E33" i="3"/>
  <c r="K33" i="3" s="1"/>
  <c r="C168" i="4"/>
  <c r="E29" i="3"/>
  <c r="K29" i="3" s="1"/>
  <c r="C144" i="4"/>
  <c r="E27" i="3"/>
  <c r="K27" i="3" s="1"/>
  <c r="C149" i="4"/>
  <c r="E17" i="3"/>
  <c r="K17" i="3" s="1"/>
  <c r="C99" i="4"/>
  <c r="E5" i="3"/>
  <c r="K5" i="3" s="1"/>
  <c r="Y4" i="4"/>
  <c r="Q4" i="4"/>
  <c r="U4" i="4"/>
  <c r="E4" i="4"/>
  <c r="M4" i="4"/>
  <c r="H39" i="3"/>
  <c r="Q187" i="4"/>
  <c r="E187" i="4"/>
  <c r="U187" i="4"/>
  <c r="I39" i="3"/>
  <c r="M187" i="4"/>
  <c r="G39" i="3"/>
  <c r="F39" i="3" l="1"/>
  <c r="C57" i="4"/>
  <c r="I187" i="4"/>
  <c r="I4" i="4"/>
  <c r="K7" i="3"/>
  <c r="K41" i="3"/>
  <c r="E39" i="3"/>
  <c r="J41" i="3" l="1"/>
  <c r="T3" i="4"/>
  <c r="K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仕事用</author>
    <author>種村義文</author>
  </authors>
  <commentList>
    <comment ref="F6" authorId="0" shapeId="0" xr:uid="{A25DCDA0-616A-4DE7-B840-CB1E376307CC}">
      <text>
        <r>
          <rPr>
            <b/>
            <sz val="16"/>
            <color indexed="81"/>
            <rFont val="HG丸ｺﾞｼｯｸM-PRO"/>
            <family val="3"/>
            <charset val="128"/>
          </rPr>
          <t>縦を掛率で計算します。</t>
        </r>
      </text>
    </comment>
    <comment ref="J6" authorId="0" shapeId="0" xr:uid="{D6FEBE29-693C-4383-B99B-689A825A6698}">
      <text>
        <r>
          <rPr>
            <b/>
            <sz val="16"/>
            <color indexed="81"/>
            <rFont val="HG丸ｺﾞｼｯｸM-PRO"/>
            <family val="3"/>
            <charset val="128"/>
          </rPr>
          <t xml:space="preserve">縦を掛率で計算します。
</t>
        </r>
      </text>
    </comment>
    <comment ref="N6" authorId="0" shapeId="0" xr:uid="{C26E1AE4-538A-4329-833B-4C8BF88BE38E}">
      <text>
        <r>
          <rPr>
            <b/>
            <sz val="16"/>
            <color indexed="81"/>
            <rFont val="HG丸ｺﾞｼｯｸM-PRO"/>
            <family val="3"/>
            <charset val="128"/>
          </rPr>
          <t xml:space="preserve">縦を掛率で計算します。
</t>
        </r>
      </text>
    </comment>
    <comment ref="R6" authorId="0" shapeId="0" xr:uid="{019BF856-C0A0-432C-BD48-936E9E62168F}">
      <text>
        <r>
          <rPr>
            <b/>
            <sz val="16"/>
            <color indexed="81"/>
            <rFont val="HG丸ｺﾞｼｯｸM-PRO"/>
            <family val="3"/>
            <charset val="128"/>
          </rPr>
          <t>縦を掛率で計算します。</t>
        </r>
      </text>
    </comment>
    <comment ref="V6" authorId="0" shapeId="0" xr:uid="{33B7EFF1-7F2C-4B16-8618-71DF0797F9F2}">
      <text>
        <r>
          <rPr>
            <b/>
            <sz val="16"/>
            <color indexed="81"/>
            <rFont val="HG丸ｺﾞｼｯｸM-PRO"/>
            <family val="3"/>
            <charset val="128"/>
          </rPr>
          <t>縦を掛率で計算します。</t>
        </r>
      </text>
    </comment>
    <comment ref="Z6" authorId="0" shapeId="0" xr:uid="{0DB54996-A448-4754-9D25-88E681BC22A8}">
      <text>
        <r>
          <rPr>
            <b/>
            <sz val="16"/>
            <color indexed="81"/>
            <rFont val="HG丸ｺﾞｼｯｸM-PRO"/>
            <family val="3"/>
            <charset val="128"/>
          </rPr>
          <t>縦を掛率で計算します。</t>
        </r>
      </text>
    </comment>
    <comment ref="O7" authorId="1" shapeId="0" xr:uid="{C5C32ECE-7217-4A7B-8455-C6C60F308115}">
      <text>
        <r>
          <rPr>
            <b/>
            <sz val="10"/>
            <color indexed="81"/>
            <rFont val="MS P ゴシック"/>
            <family val="3"/>
            <charset val="128"/>
          </rPr>
          <t>旧：長崎中央(店名変更202410)</t>
        </r>
        <r>
          <rPr>
            <sz val="10"/>
            <color indexed="81"/>
            <rFont val="MS P ゴシック"/>
            <family val="3"/>
            <charset val="128"/>
          </rPr>
          <t xml:space="preserve">
</t>
        </r>
      </text>
    </comment>
    <comment ref="C38" authorId="1" shapeId="0" xr:uid="{60D3BD3C-1CF1-4A04-9654-B5C74ED64EF4}">
      <text>
        <r>
          <rPr>
            <b/>
            <sz val="10"/>
            <color indexed="81"/>
            <rFont val="MS P ゴシック"/>
            <family val="3"/>
            <charset val="128"/>
          </rPr>
          <t>旧：茂里町・坂本(店名変更202410)</t>
        </r>
      </text>
    </comment>
    <comment ref="F57" authorId="0" shapeId="0" xr:uid="{DD213DA8-60FC-4A2E-91AA-99192B89D989}">
      <text>
        <r>
          <rPr>
            <b/>
            <sz val="16"/>
            <color indexed="81"/>
            <rFont val="HG丸ｺﾞｼｯｸM-PRO"/>
            <family val="3"/>
            <charset val="128"/>
          </rPr>
          <t>縦を掛率で計算します。</t>
        </r>
      </text>
    </comment>
    <comment ref="J57" authorId="0" shapeId="0" xr:uid="{B5CD1630-B720-4E24-A6CB-43ACEE25FD8C}">
      <text>
        <r>
          <rPr>
            <b/>
            <sz val="16"/>
            <color indexed="81"/>
            <rFont val="HG丸ｺﾞｼｯｸM-PRO"/>
            <family val="3"/>
            <charset val="128"/>
          </rPr>
          <t>縦を掛率で計算します。</t>
        </r>
      </text>
    </comment>
    <comment ref="N57" authorId="0" shapeId="0" xr:uid="{3D6E4ECC-CAAD-4F65-9164-476A1DA12F8F}">
      <text>
        <r>
          <rPr>
            <b/>
            <sz val="16"/>
            <color indexed="81"/>
            <rFont val="HG丸ｺﾞｼｯｸM-PRO"/>
            <family val="3"/>
            <charset val="128"/>
          </rPr>
          <t>縦を掛率で計算します。</t>
        </r>
      </text>
    </comment>
    <comment ref="R57" authorId="0" shapeId="0" xr:uid="{EA09DB40-6ECC-42FF-BFB3-8091FAE24B43}">
      <text>
        <r>
          <rPr>
            <b/>
            <sz val="16"/>
            <color indexed="81"/>
            <rFont val="HG丸ｺﾞｼｯｸM-PRO"/>
            <family val="3"/>
            <charset val="128"/>
          </rPr>
          <t>縦を掛率で計算します。</t>
        </r>
      </text>
    </comment>
    <comment ref="V57" authorId="0" shapeId="0" xr:uid="{C7A445E4-0574-4288-AD16-216C40E165AC}">
      <text>
        <r>
          <rPr>
            <b/>
            <sz val="16"/>
            <color indexed="81"/>
            <rFont val="HG丸ｺﾞｼｯｸM-PRO"/>
            <family val="3"/>
            <charset val="128"/>
          </rPr>
          <t>縦を掛率で計算します。</t>
        </r>
      </text>
    </comment>
    <comment ref="Z57" authorId="0" shapeId="0" xr:uid="{88DCD617-C614-4AA4-B70C-76F831C6A6FB}">
      <text>
        <r>
          <rPr>
            <b/>
            <sz val="16"/>
            <color indexed="81"/>
            <rFont val="HG丸ｺﾞｼｯｸM-PRO"/>
            <family val="3"/>
            <charset val="128"/>
          </rPr>
          <t>縦を掛率で計算します。</t>
        </r>
      </text>
    </comment>
    <comment ref="F64" authorId="0" shapeId="0" xr:uid="{BF6BFAA3-3615-4D0B-94C5-0A08456E3FD3}">
      <text>
        <r>
          <rPr>
            <b/>
            <sz val="16"/>
            <color indexed="81"/>
            <rFont val="HG丸ｺﾞｼｯｸM-PRO"/>
            <family val="3"/>
            <charset val="128"/>
          </rPr>
          <t xml:space="preserve">縦を掛率で計算します。
</t>
        </r>
      </text>
    </comment>
    <comment ref="J64" authorId="0" shapeId="0" xr:uid="{C7878783-8E4A-41A2-911D-61978C870DF5}">
      <text>
        <r>
          <rPr>
            <b/>
            <sz val="16"/>
            <color indexed="81"/>
            <rFont val="HG丸ｺﾞｼｯｸM-PRO"/>
            <family val="3"/>
            <charset val="128"/>
          </rPr>
          <t xml:space="preserve">縦を掛率で計算します。
</t>
        </r>
      </text>
    </comment>
    <comment ref="N64" authorId="0" shapeId="0" xr:uid="{28AFE547-0F30-4D26-98A6-A7C3C89E288E}">
      <text>
        <r>
          <rPr>
            <b/>
            <sz val="16"/>
            <color indexed="81"/>
            <rFont val="HG丸ｺﾞｼｯｸM-PRO"/>
            <family val="3"/>
            <charset val="128"/>
          </rPr>
          <t xml:space="preserve">縦を掛率で計算します。
</t>
        </r>
      </text>
    </comment>
    <comment ref="R64" authorId="0" shapeId="0" xr:uid="{CAC8D27E-D679-4AE0-A701-7EE36D2180C5}">
      <text>
        <r>
          <rPr>
            <b/>
            <sz val="16"/>
            <color indexed="81"/>
            <rFont val="HG丸ｺﾞｼｯｸM-PRO"/>
            <family val="3"/>
            <charset val="128"/>
          </rPr>
          <t xml:space="preserve">縦を掛率で計算します。
</t>
        </r>
      </text>
    </comment>
    <comment ref="V64" authorId="0" shapeId="0" xr:uid="{A5BF34C8-F75B-4FD5-A3DF-0527130CACC4}">
      <text>
        <r>
          <rPr>
            <b/>
            <sz val="16"/>
            <color indexed="81"/>
            <rFont val="HG丸ｺﾞｼｯｸM-PRO"/>
            <family val="3"/>
            <charset val="128"/>
          </rPr>
          <t xml:space="preserve">縦を掛率で計算します。
</t>
        </r>
      </text>
    </comment>
    <comment ref="Z64" authorId="0" shapeId="0" xr:uid="{18866A3C-106D-4610-B912-0975FCE1371B}">
      <text>
        <r>
          <rPr>
            <b/>
            <sz val="16"/>
            <color indexed="81"/>
            <rFont val="HG丸ｺﾞｼｯｸM-PRO"/>
            <family val="3"/>
            <charset val="128"/>
          </rPr>
          <t xml:space="preserve">縦を掛率で計算します。
</t>
        </r>
      </text>
    </comment>
    <comment ref="F71" authorId="0" shapeId="0" xr:uid="{E889BE9D-4047-4EEE-971C-5B56EF304732}">
      <text>
        <r>
          <rPr>
            <b/>
            <sz val="16"/>
            <color indexed="81"/>
            <rFont val="HG丸ｺﾞｼｯｸM-PRO"/>
            <family val="3"/>
            <charset val="128"/>
          </rPr>
          <t>縦を掛率で計算します。</t>
        </r>
      </text>
    </comment>
    <comment ref="J71" authorId="0" shapeId="0" xr:uid="{BADA6720-11B2-4F3A-B9C6-B078194C2BAE}">
      <text>
        <r>
          <rPr>
            <b/>
            <sz val="16"/>
            <color indexed="81"/>
            <rFont val="HG丸ｺﾞｼｯｸM-PRO"/>
            <family val="3"/>
            <charset val="128"/>
          </rPr>
          <t>縦を掛率で計算します。</t>
        </r>
      </text>
    </comment>
    <comment ref="N71" authorId="0" shapeId="0" xr:uid="{2D50444D-DADF-4B06-8B51-66B9CBD168AE}">
      <text>
        <r>
          <rPr>
            <b/>
            <sz val="16"/>
            <color indexed="81"/>
            <rFont val="HG丸ｺﾞｼｯｸM-PRO"/>
            <family val="3"/>
            <charset val="128"/>
          </rPr>
          <t>縦を掛率で計算します。</t>
        </r>
      </text>
    </comment>
    <comment ref="R71" authorId="0" shapeId="0" xr:uid="{F5C2729A-AAF1-415C-9735-617EAA592A7E}">
      <text>
        <r>
          <rPr>
            <b/>
            <sz val="16"/>
            <color indexed="81"/>
            <rFont val="HG丸ｺﾞｼｯｸM-PRO"/>
            <family val="3"/>
            <charset val="128"/>
          </rPr>
          <t>縦を掛率で計算します。</t>
        </r>
      </text>
    </comment>
    <comment ref="V71" authorId="0" shapeId="0" xr:uid="{38DC5AAE-337C-4EEB-97CC-D61F4F15ED48}">
      <text>
        <r>
          <rPr>
            <b/>
            <sz val="16"/>
            <color indexed="81"/>
            <rFont val="HG丸ｺﾞｼｯｸM-PRO"/>
            <family val="3"/>
            <charset val="128"/>
          </rPr>
          <t>縦を掛率で計算します。</t>
        </r>
      </text>
    </comment>
    <comment ref="Z71" authorId="0" shapeId="0" xr:uid="{65FA931A-B056-4743-BE56-2BE56FE66D37}">
      <text>
        <r>
          <rPr>
            <b/>
            <sz val="16"/>
            <color indexed="81"/>
            <rFont val="HG丸ｺﾞｼｯｸM-PRO"/>
            <family val="3"/>
            <charset val="128"/>
          </rPr>
          <t>縦を掛率で計算します。</t>
        </r>
      </text>
    </comment>
    <comment ref="F81" authorId="0" shapeId="0" xr:uid="{1EDF79D6-A267-4B5D-8845-B0CDFA1D0B10}">
      <text>
        <r>
          <rPr>
            <b/>
            <sz val="16"/>
            <color indexed="81"/>
            <rFont val="HG丸ｺﾞｼｯｸM-PRO"/>
            <family val="3"/>
            <charset val="128"/>
          </rPr>
          <t>縦を掛率で計算します。</t>
        </r>
      </text>
    </comment>
    <comment ref="J81" authorId="0" shapeId="0" xr:uid="{F7A8BD5E-4B61-4072-A800-FF9B3A999D77}">
      <text>
        <r>
          <rPr>
            <b/>
            <sz val="16"/>
            <color indexed="81"/>
            <rFont val="HG丸ｺﾞｼｯｸM-PRO"/>
            <family val="3"/>
            <charset val="128"/>
          </rPr>
          <t xml:space="preserve">縦を掛率で計算します。
</t>
        </r>
      </text>
    </comment>
    <comment ref="N81" authorId="0" shapeId="0" xr:uid="{535B65FE-C04D-4FDD-AF13-4EB6A94A724D}">
      <text>
        <r>
          <rPr>
            <b/>
            <sz val="16"/>
            <color indexed="81"/>
            <rFont val="HG丸ｺﾞｼｯｸM-PRO"/>
            <family val="3"/>
            <charset val="128"/>
          </rPr>
          <t xml:space="preserve">縦を掛率で計算します。
</t>
        </r>
      </text>
    </comment>
    <comment ref="R81" authorId="0" shapeId="0" xr:uid="{E7EDA826-B347-4CC1-8F7C-4F09A10E80B3}">
      <text>
        <r>
          <rPr>
            <b/>
            <sz val="16"/>
            <color indexed="81"/>
            <rFont val="HG丸ｺﾞｼｯｸM-PRO"/>
            <family val="3"/>
            <charset val="128"/>
          </rPr>
          <t>縦を掛率で計算します。</t>
        </r>
      </text>
    </comment>
    <comment ref="V81" authorId="0" shapeId="0" xr:uid="{49F77FAF-E707-4DD4-9E5C-A5A828C1CF9F}">
      <text>
        <r>
          <rPr>
            <b/>
            <sz val="16"/>
            <color indexed="81"/>
            <rFont val="HG丸ｺﾞｼｯｸM-PRO"/>
            <family val="3"/>
            <charset val="128"/>
          </rPr>
          <t>縦を掛率で計算します。</t>
        </r>
      </text>
    </comment>
    <comment ref="Z81" authorId="0" shapeId="0" xr:uid="{0117B55A-E53E-4901-BA88-A0E194852592}">
      <text>
        <r>
          <rPr>
            <b/>
            <sz val="16"/>
            <color indexed="81"/>
            <rFont val="HG丸ｺﾞｼｯｸM-PRO"/>
            <family val="3"/>
            <charset val="128"/>
          </rPr>
          <t>縦を掛率で計算します。</t>
        </r>
      </text>
    </comment>
    <comment ref="F87" authorId="0" shapeId="0" xr:uid="{5F11AE01-2DC0-40CA-B708-CC3DCD167932}">
      <text>
        <r>
          <rPr>
            <b/>
            <sz val="16"/>
            <color indexed="81"/>
            <rFont val="HG丸ｺﾞｼｯｸM-PRO"/>
            <family val="3"/>
            <charset val="128"/>
          </rPr>
          <t>縦を掛率で計算します。</t>
        </r>
      </text>
    </comment>
    <comment ref="J87" authorId="0" shapeId="0" xr:uid="{382E6BAF-FEA1-4A75-ADB7-1DB4068F0C87}">
      <text>
        <r>
          <rPr>
            <b/>
            <sz val="16"/>
            <color indexed="81"/>
            <rFont val="HG丸ｺﾞｼｯｸM-PRO"/>
            <family val="3"/>
            <charset val="128"/>
          </rPr>
          <t xml:space="preserve">縦を掛率で計算します。
</t>
        </r>
      </text>
    </comment>
    <comment ref="N87" authorId="0" shapeId="0" xr:uid="{AC018756-4BBB-4372-BFEC-00121A50B829}">
      <text>
        <r>
          <rPr>
            <b/>
            <sz val="16"/>
            <color indexed="81"/>
            <rFont val="HG丸ｺﾞｼｯｸM-PRO"/>
            <family val="3"/>
            <charset val="128"/>
          </rPr>
          <t xml:space="preserve">縦を掛率で計算します。
</t>
        </r>
      </text>
    </comment>
    <comment ref="R87" authorId="0" shapeId="0" xr:uid="{290ACAC4-91EA-4EC7-96CE-3775AD616F53}">
      <text>
        <r>
          <rPr>
            <b/>
            <sz val="16"/>
            <color indexed="81"/>
            <rFont val="HG丸ｺﾞｼｯｸM-PRO"/>
            <family val="3"/>
            <charset val="128"/>
          </rPr>
          <t>縦を掛率で計算します。</t>
        </r>
      </text>
    </comment>
    <comment ref="V87" authorId="0" shapeId="0" xr:uid="{A71702E4-FA18-4719-83B2-021C4BCE7711}">
      <text>
        <r>
          <rPr>
            <b/>
            <sz val="16"/>
            <color indexed="81"/>
            <rFont val="HG丸ｺﾞｼｯｸM-PRO"/>
            <family val="3"/>
            <charset val="128"/>
          </rPr>
          <t>縦を掛率で計算します。</t>
        </r>
      </text>
    </comment>
    <comment ref="Z87" authorId="0" shapeId="0" xr:uid="{39B6D97B-C519-4517-819A-0C99D170112A}">
      <text>
        <r>
          <rPr>
            <b/>
            <sz val="16"/>
            <color indexed="81"/>
            <rFont val="HG丸ｺﾞｼｯｸM-PRO"/>
            <family val="3"/>
            <charset val="128"/>
          </rPr>
          <t>縦を掛率で計算します。</t>
        </r>
      </text>
    </comment>
    <comment ref="F99" authorId="0" shapeId="0" xr:uid="{6C02E08B-E31B-4447-BFB9-1D51E9BD3A67}">
      <text>
        <r>
          <rPr>
            <b/>
            <sz val="16"/>
            <color indexed="81"/>
            <rFont val="HG丸ｺﾞｼｯｸM-PRO"/>
            <family val="3"/>
            <charset val="128"/>
          </rPr>
          <t>縦を掛率で計算します。</t>
        </r>
      </text>
    </comment>
    <comment ref="J99" authorId="0" shapeId="0" xr:uid="{CA307F72-1A41-4B71-A06A-E5B0FE135767}">
      <text>
        <r>
          <rPr>
            <b/>
            <sz val="16"/>
            <color indexed="81"/>
            <rFont val="HG丸ｺﾞｼｯｸM-PRO"/>
            <family val="3"/>
            <charset val="128"/>
          </rPr>
          <t xml:space="preserve">縦を掛率で計算します。
</t>
        </r>
      </text>
    </comment>
    <comment ref="N99" authorId="0" shapeId="0" xr:uid="{9CE23993-0658-4A1F-AD7E-FB779397C027}">
      <text>
        <r>
          <rPr>
            <b/>
            <sz val="16"/>
            <color indexed="81"/>
            <rFont val="HG丸ｺﾞｼｯｸM-PRO"/>
            <family val="3"/>
            <charset val="128"/>
          </rPr>
          <t xml:space="preserve">縦を掛率で計算します。
</t>
        </r>
      </text>
    </comment>
    <comment ref="R99" authorId="0" shapeId="0" xr:uid="{726AB94C-E31E-4EF0-8097-7F118688E5F9}">
      <text>
        <r>
          <rPr>
            <b/>
            <sz val="16"/>
            <color indexed="81"/>
            <rFont val="HG丸ｺﾞｼｯｸM-PRO"/>
            <family val="3"/>
            <charset val="128"/>
          </rPr>
          <t>縦を掛率で計算します。</t>
        </r>
      </text>
    </comment>
    <comment ref="V99" authorId="0" shapeId="0" xr:uid="{091087CB-32F5-4866-902A-9917F14B3475}">
      <text>
        <r>
          <rPr>
            <b/>
            <sz val="16"/>
            <color indexed="81"/>
            <rFont val="HG丸ｺﾞｼｯｸM-PRO"/>
            <family val="3"/>
            <charset val="128"/>
          </rPr>
          <t>縦を掛率で計算します。</t>
        </r>
      </text>
    </comment>
    <comment ref="Z99" authorId="0" shapeId="0" xr:uid="{779A7536-74B8-49C3-BE93-E773876AA765}">
      <text>
        <r>
          <rPr>
            <b/>
            <sz val="16"/>
            <color indexed="81"/>
            <rFont val="HG丸ｺﾞｼｯｸM-PRO"/>
            <family val="3"/>
            <charset val="128"/>
          </rPr>
          <t>縦を掛率で計算します。</t>
        </r>
      </text>
    </comment>
    <comment ref="F107" authorId="0" shapeId="0" xr:uid="{5D79F12E-C393-43D5-8CE1-7866824E07C7}">
      <text>
        <r>
          <rPr>
            <b/>
            <sz val="16"/>
            <color indexed="81"/>
            <rFont val="HG丸ｺﾞｼｯｸM-PRO"/>
            <family val="3"/>
            <charset val="128"/>
          </rPr>
          <t>縦を掛率で計算します。</t>
        </r>
      </text>
    </comment>
    <comment ref="J107" authorId="0" shapeId="0" xr:uid="{82EE4F6C-EF41-4D6D-ABB6-732C7AFBF6BB}">
      <text>
        <r>
          <rPr>
            <b/>
            <sz val="16"/>
            <color indexed="81"/>
            <rFont val="HG丸ｺﾞｼｯｸM-PRO"/>
            <family val="3"/>
            <charset val="128"/>
          </rPr>
          <t>縦を掛率で計算します。</t>
        </r>
      </text>
    </comment>
    <comment ref="N107" authorId="0" shapeId="0" xr:uid="{6531F886-6881-4001-A7FB-5B4614C24D6B}">
      <text>
        <r>
          <rPr>
            <b/>
            <sz val="16"/>
            <color indexed="81"/>
            <rFont val="HG丸ｺﾞｼｯｸM-PRO"/>
            <family val="3"/>
            <charset val="128"/>
          </rPr>
          <t xml:space="preserve">縦を掛率で計算します。
</t>
        </r>
      </text>
    </comment>
    <comment ref="R107" authorId="0" shapeId="0" xr:uid="{C60D80DD-86EB-4812-BA17-FB8CF06F3510}">
      <text>
        <r>
          <rPr>
            <b/>
            <sz val="16"/>
            <color indexed="81"/>
            <rFont val="HG丸ｺﾞｼｯｸM-PRO"/>
            <family val="3"/>
            <charset val="128"/>
          </rPr>
          <t>縦を掛率で計算します。</t>
        </r>
      </text>
    </comment>
    <comment ref="V107" authorId="0" shapeId="0" xr:uid="{293AE447-4976-43C3-A590-57D48390133D}">
      <text>
        <r>
          <rPr>
            <b/>
            <sz val="16"/>
            <color indexed="81"/>
            <rFont val="HG丸ｺﾞｼｯｸM-PRO"/>
            <family val="3"/>
            <charset val="128"/>
          </rPr>
          <t>縦を掛率で計算します。</t>
        </r>
      </text>
    </comment>
    <comment ref="Z107" authorId="0" shapeId="0" xr:uid="{F592A875-AC93-4024-8C31-56ED773C4F11}">
      <text>
        <r>
          <rPr>
            <b/>
            <sz val="16"/>
            <color indexed="81"/>
            <rFont val="HG丸ｺﾞｼｯｸM-PRO"/>
            <family val="3"/>
            <charset val="128"/>
          </rPr>
          <t>縦を掛率で計算します。</t>
        </r>
      </text>
    </comment>
    <comment ref="F115" authorId="0" shapeId="0" xr:uid="{2C32719D-C18D-4ADD-80A0-FB593040F964}">
      <text>
        <r>
          <rPr>
            <b/>
            <sz val="16"/>
            <color indexed="81"/>
            <rFont val="HG丸ｺﾞｼｯｸM-PRO"/>
            <family val="3"/>
            <charset val="128"/>
          </rPr>
          <t>縦を掛率で計算します。</t>
        </r>
      </text>
    </comment>
    <comment ref="J115" authorId="0" shapeId="0" xr:uid="{4D7DFD25-C343-4F82-8BED-8A37AEB44B09}">
      <text>
        <r>
          <rPr>
            <b/>
            <sz val="16"/>
            <color indexed="81"/>
            <rFont val="HG丸ｺﾞｼｯｸM-PRO"/>
            <family val="3"/>
            <charset val="128"/>
          </rPr>
          <t>縦を掛率で計算します。</t>
        </r>
      </text>
    </comment>
    <comment ref="N115" authorId="0" shapeId="0" xr:uid="{80CEAEA6-9831-4030-98AB-9729B4D1E45B}">
      <text>
        <r>
          <rPr>
            <b/>
            <sz val="16"/>
            <color indexed="81"/>
            <rFont val="HG丸ｺﾞｼｯｸM-PRO"/>
            <family val="3"/>
            <charset val="128"/>
          </rPr>
          <t xml:space="preserve">縦を掛率で計算します。
</t>
        </r>
      </text>
    </comment>
    <comment ref="R115" authorId="0" shapeId="0" xr:uid="{79AD5FD8-72D5-4577-A769-58BD8F752CA8}">
      <text>
        <r>
          <rPr>
            <b/>
            <sz val="16"/>
            <color indexed="81"/>
            <rFont val="HG丸ｺﾞｼｯｸM-PRO"/>
            <family val="3"/>
            <charset val="128"/>
          </rPr>
          <t>縦を掛率で計算します。</t>
        </r>
      </text>
    </comment>
    <comment ref="V115" authorId="0" shapeId="0" xr:uid="{383A0D3A-19A9-4D16-A4B0-DF2B538B2EB0}">
      <text>
        <r>
          <rPr>
            <b/>
            <sz val="16"/>
            <color indexed="81"/>
            <rFont val="HG丸ｺﾞｼｯｸM-PRO"/>
            <family val="3"/>
            <charset val="128"/>
          </rPr>
          <t>縦を掛率で計算します。</t>
        </r>
      </text>
    </comment>
    <comment ref="Z115" authorId="0" shapeId="0" xr:uid="{510C5F4D-CAA0-4D04-A9C1-D969DFD26833}">
      <text>
        <r>
          <rPr>
            <b/>
            <sz val="16"/>
            <color indexed="81"/>
            <rFont val="HG丸ｺﾞｼｯｸM-PRO"/>
            <family val="3"/>
            <charset val="128"/>
          </rPr>
          <t>縦を掛率で計算します。</t>
        </r>
      </text>
    </comment>
    <comment ref="F120" authorId="0" shapeId="0" xr:uid="{AB739D44-C294-4B19-B1BE-976EFCF29519}">
      <text>
        <r>
          <rPr>
            <b/>
            <sz val="16"/>
            <color indexed="81"/>
            <rFont val="HG丸ｺﾞｼｯｸM-PRO"/>
            <family val="3"/>
            <charset val="128"/>
          </rPr>
          <t>縦を掛率で計算します。</t>
        </r>
      </text>
    </comment>
    <comment ref="J120" authorId="0" shapeId="0" xr:uid="{F6790DE4-5126-4ED5-BE51-C34EB8F0B030}">
      <text>
        <r>
          <rPr>
            <b/>
            <sz val="16"/>
            <color indexed="81"/>
            <rFont val="HG丸ｺﾞｼｯｸM-PRO"/>
            <family val="3"/>
            <charset val="128"/>
          </rPr>
          <t>縦を掛率で計算します。</t>
        </r>
      </text>
    </comment>
    <comment ref="N120" authorId="0" shapeId="0" xr:uid="{D9EF72B0-B8F4-4971-BB4F-ADA8CE90EACB}">
      <text>
        <r>
          <rPr>
            <b/>
            <sz val="16"/>
            <color indexed="81"/>
            <rFont val="HG丸ｺﾞｼｯｸM-PRO"/>
            <family val="3"/>
            <charset val="128"/>
          </rPr>
          <t xml:space="preserve">縦を掛率で計算します。
</t>
        </r>
      </text>
    </comment>
    <comment ref="R120" authorId="0" shapeId="0" xr:uid="{BC47E311-A7F7-4AD9-B33C-E29F3A1CEE48}">
      <text>
        <r>
          <rPr>
            <b/>
            <sz val="16"/>
            <color indexed="81"/>
            <rFont val="HG丸ｺﾞｼｯｸM-PRO"/>
            <family val="3"/>
            <charset val="128"/>
          </rPr>
          <t>縦を掛率で計算します。</t>
        </r>
      </text>
    </comment>
    <comment ref="V120" authorId="0" shapeId="0" xr:uid="{C3E06483-AB44-4C6E-85F8-3993EABEBA54}">
      <text>
        <r>
          <rPr>
            <b/>
            <sz val="16"/>
            <color indexed="81"/>
            <rFont val="HG丸ｺﾞｼｯｸM-PRO"/>
            <family val="3"/>
            <charset val="128"/>
          </rPr>
          <t>縦を掛率で計算します。</t>
        </r>
      </text>
    </comment>
    <comment ref="Z120" authorId="0" shapeId="0" xr:uid="{E3D795B3-848A-4052-BFF9-233CBD1045DB}">
      <text>
        <r>
          <rPr>
            <b/>
            <sz val="16"/>
            <color indexed="81"/>
            <rFont val="HG丸ｺﾞｼｯｸM-PRO"/>
            <family val="3"/>
            <charset val="128"/>
          </rPr>
          <t>縦を掛率で計算します。</t>
        </r>
      </text>
    </comment>
    <comment ref="F140" authorId="0" shapeId="0" xr:uid="{724E0E58-8313-4D8A-975F-BB6E30836DCA}">
      <text>
        <r>
          <rPr>
            <b/>
            <sz val="16"/>
            <color indexed="81"/>
            <rFont val="HG丸ｺﾞｼｯｸM-PRO"/>
            <family val="3"/>
            <charset val="128"/>
          </rPr>
          <t>縦を掛率で計算します。</t>
        </r>
      </text>
    </comment>
    <comment ref="J140" authorId="0" shapeId="0" xr:uid="{42BF6D23-7ED9-40E3-9D71-0B28153A7671}">
      <text>
        <r>
          <rPr>
            <b/>
            <sz val="16"/>
            <color indexed="81"/>
            <rFont val="HG丸ｺﾞｼｯｸM-PRO"/>
            <family val="3"/>
            <charset val="128"/>
          </rPr>
          <t xml:space="preserve">縦を掛率で計算します。
</t>
        </r>
      </text>
    </comment>
    <comment ref="N140" authorId="0" shapeId="0" xr:uid="{B37E2662-5116-4D03-BAC8-D50AD8156D61}">
      <text>
        <r>
          <rPr>
            <b/>
            <sz val="16"/>
            <color indexed="81"/>
            <rFont val="HG丸ｺﾞｼｯｸM-PRO"/>
            <family val="3"/>
            <charset val="128"/>
          </rPr>
          <t xml:space="preserve">縦を掛率で計算します。
</t>
        </r>
      </text>
    </comment>
    <comment ref="R140" authorId="0" shapeId="0" xr:uid="{2A91ED38-EA5F-4B9A-9B99-91972D0ADF32}">
      <text>
        <r>
          <rPr>
            <b/>
            <sz val="16"/>
            <color indexed="81"/>
            <rFont val="HG丸ｺﾞｼｯｸM-PRO"/>
            <family val="3"/>
            <charset val="128"/>
          </rPr>
          <t>縦を掛率で計算します。</t>
        </r>
      </text>
    </comment>
    <comment ref="V140" authorId="0" shapeId="0" xr:uid="{0E758D6D-A697-4AAD-BFAD-6692DB7E3137}">
      <text>
        <r>
          <rPr>
            <b/>
            <sz val="16"/>
            <color indexed="81"/>
            <rFont val="HG丸ｺﾞｼｯｸM-PRO"/>
            <family val="3"/>
            <charset val="128"/>
          </rPr>
          <t>縦を掛率で計算します。</t>
        </r>
      </text>
    </comment>
    <comment ref="Z140" authorId="0" shapeId="0" xr:uid="{A2F8566E-2704-4444-B588-AEF4E141E0BF}">
      <text>
        <r>
          <rPr>
            <b/>
            <sz val="16"/>
            <color indexed="81"/>
            <rFont val="HG丸ｺﾞｼｯｸM-PRO"/>
            <family val="3"/>
            <charset val="128"/>
          </rPr>
          <t>縦を掛率で計算します。</t>
        </r>
      </text>
    </comment>
    <comment ref="F144" authorId="0" shapeId="0" xr:uid="{8C931898-17AC-4BB3-862E-069034EA6A17}">
      <text>
        <r>
          <rPr>
            <b/>
            <sz val="16"/>
            <color indexed="81"/>
            <rFont val="HG丸ｺﾞｼｯｸM-PRO"/>
            <family val="3"/>
            <charset val="128"/>
          </rPr>
          <t>縦を掛率で計算します。</t>
        </r>
      </text>
    </comment>
    <comment ref="J144" authorId="0" shapeId="0" xr:uid="{143503A0-2308-42DC-A94D-F170C29EC18A}">
      <text>
        <r>
          <rPr>
            <b/>
            <sz val="16"/>
            <color indexed="81"/>
            <rFont val="HG丸ｺﾞｼｯｸM-PRO"/>
            <family val="3"/>
            <charset val="128"/>
          </rPr>
          <t xml:space="preserve">縦を掛率で計算します。
</t>
        </r>
      </text>
    </comment>
    <comment ref="N144" authorId="0" shapeId="0" xr:uid="{D5798245-DA37-4D1C-A5C1-CDABB9DA12C9}">
      <text>
        <r>
          <rPr>
            <b/>
            <sz val="16"/>
            <color indexed="81"/>
            <rFont val="HG丸ｺﾞｼｯｸM-PRO"/>
            <family val="3"/>
            <charset val="128"/>
          </rPr>
          <t xml:space="preserve">縦を掛率で計算します。
</t>
        </r>
      </text>
    </comment>
    <comment ref="R144" authorId="0" shapeId="0" xr:uid="{C562A820-D883-42B9-A3DA-6ADC69E53D04}">
      <text>
        <r>
          <rPr>
            <b/>
            <sz val="16"/>
            <color indexed="81"/>
            <rFont val="HG丸ｺﾞｼｯｸM-PRO"/>
            <family val="3"/>
            <charset val="128"/>
          </rPr>
          <t>縦を掛率で計算します。</t>
        </r>
      </text>
    </comment>
    <comment ref="V144" authorId="0" shapeId="0" xr:uid="{EECF2855-E1AF-4807-9513-4C53D876088A}">
      <text>
        <r>
          <rPr>
            <b/>
            <sz val="16"/>
            <color indexed="81"/>
            <rFont val="HG丸ｺﾞｼｯｸM-PRO"/>
            <family val="3"/>
            <charset val="128"/>
          </rPr>
          <t>縦を掛率で計算します。</t>
        </r>
      </text>
    </comment>
    <comment ref="Z144" authorId="0" shapeId="0" xr:uid="{504298F7-0343-4EA0-9404-E1045F224D80}">
      <text>
        <r>
          <rPr>
            <b/>
            <sz val="16"/>
            <color indexed="81"/>
            <rFont val="HG丸ｺﾞｼｯｸM-PRO"/>
            <family val="3"/>
            <charset val="128"/>
          </rPr>
          <t>縦を掛率で計算します。</t>
        </r>
      </text>
    </comment>
    <comment ref="F149" authorId="0" shapeId="0" xr:uid="{A55908DF-7362-4081-912E-F61DCFFA4DB9}">
      <text>
        <r>
          <rPr>
            <b/>
            <sz val="16"/>
            <color indexed="81"/>
            <rFont val="HG丸ｺﾞｼｯｸM-PRO"/>
            <family val="3"/>
            <charset val="128"/>
          </rPr>
          <t>縦を掛率で計算します。</t>
        </r>
      </text>
    </comment>
    <comment ref="J149" authorId="0" shapeId="0" xr:uid="{92CD3886-02C0-4BCA-BB73-CB6825CB271E}">
      <text>
        <r>
          <rPr>
            <b/>
            <sz val="16"/>
            <color indexed="81"/>
            <rFont val="HG丸ｺﾞｼｯｸM-PRO"/>
            <family val="3"/>
            <charset val="128"/>
          </rPr>
          <t xml:space="preserve">縦を掛率で計算します。
</t>
        </r>
      </text>
    </comment>
    <comment ref="N149" authorId="0" shapeId="0" xr:uid="{D1ACB7B7-F830-4283-893E-B42E6AF11A60}">
      <text>
        <r>
          <rPr>
            <b/>
            <sz val="16"/>
            <color indexed="81"/>
            <rFont val="HG丸ｺﾞｼｯｸM-PRO"/>
            <family val="3"/>
            <charset val="128"/>
          </rPr>
          <t xml:space="preserve">縦を掛率で計算します。
</t>
        </r>
      </text>
    </comment>
    <comment ref="R149" authorId="0" shapeId="0" xr:uid="{11295FB6-FD12-4B54-AB5C-25D648C073E3}">
      <text>
        <r>
          <rPr>
            <b/>
            <sz val="16"/>
            <color indexed="81"/>
            <rFont val="HG丸ｺﾞｼｯｸM-PRO"/>
            <family val="3"/>
            <charset val="128"/>
          </rPr>
          <t>縦を掛率で計算します。</t>
        </r>
      </text>
    </comment>
    <comment ref="V149" authorId="0" shapeId="0" xr:uid="{CA25EC1E-583D-4C73-ACCA-19A4290B8605}">
      <text>
        <r>
          <rPr>
            <b/>
            <sz val="16"/>
            <color indexed="81"/>
            <rFont val="HG丸ｺﾞｼｯｸM-PRO"/>
            <family val="3"/>
            <charset val="128"/>
          </rPr>
          <t>縦を掛率で計算します。</t>
        </r>
      </text>
    </comment>
    <comment ref="Z149" authorId="0" shapeId="0" xr:uid="{5F77B6AF-4DEA-4CEA-923D-BA072A5FBD98}">
      <text>
        <r>
          <rPr>
            <b/>
            <sz val="16"/>
            <color indexed="81"/>
            <rFont val="HG丸ｺﾞｼｯｸM-PRO"/>
            <family val="3"/>
            <charset val="128"/>
          </rPr>
          <t>縦を掛率で計算します。</t>
        </r>
      </text>
    </comment>
    <comment ref="S153" authorId="1" shapeId="0" xr:uid="{3F79A32B-DE6B-45A2-970D-C0E32C542CBB}">
      <text>
        <r>
          <rPr>
            <b/>
            <sz val="11"/>
            <color indexed="81"/>
            <rFont val="MS P ゴシック"/>
            <family val="3"/>
            <charset val="128"/>
          </rPr>
          <t>鷹島含む</t>
        </r>
      </text>
    </comment>
    <comment ref="S155" authorId="1" shapeId="0" xr:uid="{A4F817C2-1670-4A34-A6C1-FC8CA0CC58D8}">
      <text>
        <r>
          <rPr>
            <b/>
            <sz val="11"/>
            <color indexed="81"/>
            <rFont val="ＭＳ Ｐゴシック"/>
            <family val="3"/>
            <charset val="128"/>
          </rPr>
          <t>福島は伊万里中央（伊万里市）に合併</t>
        </r>
        <r>
          <rPr>
            <sz val="11"/>
            <color indexed="81"/>
            <rFont val="ＭＳ Ｐゴシック"/>
            <family val="3"/>
            <charset val="128"/>
          </rPr>
          <t xml:space="preserve">
</t>
        </r>
      </text>
    </comment>
    <comment ref="F158" authorId="0" shapeId="0" xr:uid="{F978386A-4DC9-465B-A524-5BDC69F76702}">
      <text>
        <r>
          <rPr>
            <b/>
            <sz val="16"/>
            <color indexed="81"/>
            <rFont val="HG丸ｺﾞｼｯｸM-PRO"/>
            <family val="3"/>
            <charset val="128"/>
          </rPr>
          <t>縦を掛率で計算します。</t>
        </r>
      </text>
    </comment>
    <comment ref="J158" authorId="0" shapeId="0" xr:uid="{D9CBA756-F0EF-4E9A-B769-414A55A3C3BF}">
      <text>
        <r>
          <rPr>
            <b/>
            <sz val="16"/>
            <color indexed="81"/>
            <rFont val="HG丸ｺﾞｼｯｸM-PRO"/>
            <family val="3"/>
            <charset val="128"/>
          </rPr>
          <t xml:space="preserve">縦を掛率で計算します。
</t>
        </r>
      </text>
    </comment>
    <comment ref="N158" authorId="0" shapeId="0" xr:uid="{E06D29C3-5F38-4EC9-BBA3-5E7794542483}">
      <text>
        <r>
          <rPr>
            <b/>
            <sz val="16"/>
            <color indexed="81"/>
            <rFont val="HG丸ｺﾞｼｯｸM-PRO"/>
            <family val="3"/>
            <charset val="128"/>
          </rPr>
          <t xml:space="preserve">縦を掛率で計算します。
</t>
        </r>
      </text>
    </comment>
    <comment ref="R158" authorId="0" shapeId="0" xr:uid="{3EB9829C-1A90-4535-9399-C473941152A0}">
      <text>
        <r>
          <rPr>
            <b/>
            <sz val="16"/>
            <color indexed="81"/>
            <rFont val="HG丸ｺﾞｼｯｸM-PRO"/>
            <family val="3"/>
            <charset val="128"/>
          </rPr>
          <t>縦を掛率で計算します。</t>
        </r>
      </text>
    </comment>
    <comment ref="V158" authorId="0" shapeId="0" xr:uid="{7463261A-8B20-4288-9665-32D28E7413C7}">
      <text>
        <r>
          <rPr>
            <b/>
            <sz val="16"/>
            <color indexed="81"/>
            <rFont val="HG丸ｺﾞｼｯｸM-PRO"/>
            <family val="3"/>
            <charset val="128"/>
          </rPr>
          <t>縦を掛率で計算します。</t>
        </r>
      </text>
    </comment>
    <comment ref="Z158" authorId="0" shapeId="0" xr:uid="{D1D106E5-5445-4506-B6AE-F60F59BFF1CD}">
      <text>
        <r>
          <rPr>
            <b/>
            <sz val="16"/>
            <color indexed="81"/>
            <rFont val="HG丸ｺﾞｼｯｸM-PRO"/>
            <family val="3"/>
            <charset val="128"/>
          </rPr>
          <t>縦を掛率で計算します。</t>
        </r>
      </text>
    </comment>
    <comment ref="F168" authorId="0" shapeId="0" xr:uid="{4A233EC6-1F0D-4235-AE70-BEF00E5E1225}">
      <text>
        <r>
          <rPr>
            <b/>
            <sz val="16"/>
            <color indexed="81"/>
            <rFont val="HG丸ｺﾞｼｯｸM-PRO"/>
            <family val="3"/>
            <charset val="128"/>
          </rPr>
          <t>縦を掛率で計算します。</t>
        </r>
      </text>
    </comment>
    <comment ref="J168" authorId="0" shapeId="0" xr:uid="{1A8563A2-E0C6-4333-A8FD-20A1B2B6F12F}">
      <text>
        <r>
          <rPr>
            <b/>
            <sz val="16"/>
            <color indexed="81"/>
            <rFont val="HG丸ｺﾞｼｯｸM-PRO"/>
            <family val="3"/>
            <charset val="128"/>
          </rPr>
          <t xml:space="preserve">縦を掛率で計算します。
</t>
        </r>
      </text>
    </comment>
    <comment ref="N168" authorId="0" shapeId="0" xr:uid="{86C5AE4C-9F21-48D1-B59A-9E5855C3A0EC}">
      <text>
        <r>
          <rPr>
            <b/>
            <sz val="16"/>
            <color indexed="81"/>
            <rFont val="HG丸ｺﾞｼｯｸM-PRO"/>
            <family val="3"/>
            <charset val="128"/>
          </rPr>
          <t xml:space="preserve">縦を掛率で計算します。
</t>
        </r>
      </text>
    </comment>
    <comment ref="R168" authorId="0" shapeId="0" xr:uid="{8BEC1E31-5F6E-40CB-8715-B0202F813E97}">
      <text>
        <r>
          <rPr>
            <b/>
            <sz val="16"/>
            <color indexed="81"/>
            <rFont val="HG丸ｺﾞｼｯｸM-PRO"/>
            <family val="3"/>
            <charset val="128"/>
          </rPr>
          <t>縦を掛率で計算します。</t>
        </r>
      </text>
    </comment>
    <comment ref="V168" authorId="0" shapeId="0" xr:uid="{35842744-5953-4E6F-8127-FFD0315F93F8}">
      <text>
        <r>
          <rPr>
            <b/>
            <sz val="16"/>
            <color indexed="81"/>
            <rFont val="HG丸ｺﾞｼｯｸM-PRO"/>
            <family val="3"/>
            <charset val="128"/>
          </rPr>
          <t>縦を掛率で計算します。</t>
        </r>
      </text>
    </comment>
    <comment ref="Z168" authorId="0" shapeId="0" xr:uid="{23417961-1781-47EF-8C8B-616D018AD29D}">
      <text>
        <r>
          <rPr>
            <b/>
            <sz val="16"/>
            <color indexed="81"/>
            <rFont val="HG丸ｺﾞｼｯｸM-PRO"/>
            <family val="3"/>
            <charset val="128"/>
          </rPr>
          <t>縦を掛率で計算します。</t>
        </r>
      </text>
    </comment>
    <comment ref="F177" authorId="0" shapeId="0" xr:uid="{54F5BA5E-CE72-4BBA-8DBD-2EE96E9C19EC}">
      <text>
        <r>
          <rPr>
            <b/>
            <sz val="16"/>
            <color indexed="81"/>
            <rFont val="HG丸ｺﾞｼｯｸM-PRO"/>
            <family val="3"/>
            <charset val="128"/>
          </rPr>
          <t>縦を掛率で計算します。</t>
        </r>
      </text>
    </comment>
    <comment ref="J177" authorId="0" shapeId="0" xr:uid="{16357825-40E0-4165-A51A-D776EA6BA4F6}">
      <text>
        <r>
          <rPr>
            <b/>
            <sz val="16"/>
            <color indexed="81"/>
            <rFont val="HG丸ｺﾞｼｯｸM-PRO"/>
            <family val="3"/>
            <charset val="128"/>
          </rPr>
          <t xml:space="preserve">縦を掛率で計算します。
</t>
        </r>
      </text>
    </comment>
    <comment ref="N177" authorId="0" shapeId="0" xr:uid="{BC2F1F0D-0993-4FF7-B728-8BCA34AE8E2A}">
      <text>
        <r>
          <rPr>
            <b/>
            <sz val="16"/>
            <color indexed="81"/>
            <rFont val="HG丸ｺﾞｼｯｸM-PRO"/>
            <family val="3"/>
            <charset val="128"/>
          </rPr>
          <t xml:space="preserve">縦を掛率で計算します。
</t>
        </r>
      </text>
    </comment>
    <comment ref="R177" authorId="0" shapeId="0" xr:uid="{1F88CB8C-86A3-477B-86CA-F9D4CDFB2585}">
      <text>
        <r>
          <rPr>
            <b/>
            <sz val="16"/>
            <color indexed="81"/>
            <rFont val="HG丸ｺﾞｼｯｸM-PRO"/>
            <family val="3"/>
            <charset val="128"/>
          </rPr>
          <t>縦を掛率で計算します。</t>
        </r>
      </text>
    </comment>
    <comment ref="V177" authorId="0" shapeId="0" xr:uid="{9AF7620E-A7CE-4152-AC95-46CDA1CB19E5}">
      <text>
        <r>
          <rPr>
            <b/>
            <sz val="16"/>
            <color indexed="81"/>
            <rFont val="HG丸ｺﾞｼｯｸM-PRO"/>
            <family val="3"/>
            <charset val="128"/>
          </rPr>
          <t>縦を掛率で計算します。</t>
        </r>
      </text>
    </comment>
    <comment ref="Z177" authorId="0" shapeId="0" xr:uid="{917CF21B-30B8-4AAE-9C28-B13802A13675}">
      <text>
        <r>
          <rPr>
            <b/>
            <sz val="16"/>
            <color indexed="81"/>
            <rFont val="HG丸ｺﾞｼｯｸM-PRO"/>
            <family val="3"/>
            <charset val="128"/>
          </rPr>
          <t>縦を掛率で計算します。</t>
        </r>
      </text>
    </comment>
    <comment ref="F181" authorId="0" shapeId="0" xr:uid="{2AEE1EA7-A301-449E-A4A7-77A2C5B3E5AF}">
      <text>
        <r>
          <rPr>
            <b/>
            <sz val="16"/>
            <color indexed="81"/>
            <rFont val="HG丸ｺﾞｼｯｸM-PRO"/>
            <family val="3"/>
            <charset val="128"/>
          </rPr>
          <t>縦を掛率で計算します。</t>
        </r>
      </text>
    </comment>
    <comment ref="J181" authorId="0" shapeId="0" xr:uid="{011612C8-3E7D-456F-A786-9645A7F5ED62}">
      <text>
        <r>
          <rPr>
            <b/>
            <sz val="16"/>
            <color indexed="81"/>
            <rFont val="HG丸ｺﾞｼｯｸM-PRO"/>
            <family val="3"/>
            <charset val="128"/>
          </rPr>
          <t xml:space="preserve">縦を掛率で計算します。
</t>
        </r>
      </text>
    </comment>
    <comment ref="N181" authorId="0" shapeId="0" xr:uid="{32EA94F5-3C40-4677-BA90-6F299DB1D756}">
      <text>
        <r>
          <rPr>
            <b/>
            <sz val="16"/>
            <color indexed="81"/>
            <rFont val="HG丸ｺﾞｼｯｸM-PRO"/>
            <family val="3"/>
            <charset val="128"/>
          </rPr>
          <t xml:space="preserve">縦を掛率で計算します。
</t>
        </r>
      </text>
    </comment>
    <comment ref="R181" authorId="0" shapeId="0" xr:uid="{9AB5C6A5-7334-4119-93AD-CE3849184247}">
      <text>
        <r>
          <rPr>
            <b/>
            <sz val="16"/>
            <color indexed="81"/>
            <rFont val="HG丸ｺﾞｼｯｸM-PRO"/>
            <family val="3"/>
            <charset val="128"/>
          </rPr>
          <t>縦を掛率で計算します。</t>
        </r>
      </text>
    </comment>
    <comment ref="V181" authorId="0" shapeId="0" xr:uid="{1E0E1ED6-2F76-46D0-9DC3-9C782515F6F9}">
      <text>
        <r>
          <rPr>
            <b/>
            <sz val="16"/>
            <color indexed="81"/>
            <rFont val="HG丸ｺﾞｼｯｸM-PRO"/>
            <family val="3"/>
            <charset val="128"/>
          </rPr>
          <t>縦を掛率で計算します。</t>
        </r>
      </text>
    </comment>
    <comment ref="Z181" authorId="0" shapeId="0" xr:uid="{F3131897-21FF-40DE-84DC-459227359C6E}">
      <text>
        <r>
          <rPr>
            <b/>
            <sz val="16"/>
            <color indexed="81"/>
            <rFont val="HG丸ｺﾞｼｯｸM-PRO"/>
            <family val="3"/>
            <charset val="128"/>
          </rPr>
          <t>縦を掛率で計算します。</t>
        </r>
      </text>
    </comment>
  </commentList>
</comments>
</file>

<file path=xl/sharedStrings.xml><?xml version="1.0" encoding="utf-8"?>
<sst xmlns="http://schemas.openxmlformats.org/spreadsheetml/2006/main" count="527" uniqueCount="396">
  <si>
    <t>・折込指定日</t>
    <rPh sb="1" eb="3">
      <t>オリコミ</t>
    </rPh>
    <rPh sb="3" eb="5">
      <t>シテイ</t>
    </rPh>
    <rPh sb="5" eb="6">
      <t>ビ</t>
    </rPh>
    <phoneticPr fontId="2"/>
  </si>
  <si>
    <t>・広告主</t>
    <rPh sb="1" eb="4">
      <t>コウコクヌシ</t>
    </rPh>
    <phoneticPr fontId="2"/>
  </si>
  <si>
    <t>・折込総枚数</t>
    <rPh sb="1" eb="3">
      <t>オリコミ</t>
    </rPh>
    <rPh sb="3" eb="4">
      <t>ソウ</t>
    </rPh>
    <rPh sb="4" eb="6">
      <t>マイスウ</t>
    </rPh>
    <phoneticPr fontId="2"/>
  </si>
  <si>
    <t>長崎新聞</t>
    <rPh sb="0" eb="2">
      <t>ナガサキ</t>
    </rPh>
    <rPh sb="2" eb="4">
      <t>シンブン</t>
    </rPh>
    <phoneticPr fontId="2"/>
  </si>
  <si>
    <t>朝日新聞(A)</t>
    <rPh sb="0" eb="2">
      <t>アサヒ</t>
    </rPh>
    <rPh sb="2" eb="4">
      <t>シンブン</t>
    </rPh>
    <phoneticPr fontId="2"/>
  </si>
  <si>
    <t>毎日新聞(M)</t>
    <rPh sb="0" eb="2">
      <t>マイニチ</t>
    </rPh>
    <rPh sb="2" eb="4">
      <t>シンブン</t>
    </rPh>
    <phoneticPr fontId="2"/>
  </si>
  <si>
    <t>読売新聞(Y)</t>
    <rPh sb="0" eb="2">
      <t>ヨミウリ</t>
    </rPh>
    <rPh sb="2" eb="4">
      <t>シンブン</t>
    </rPh>
    <phoneticPr fontId="2"/>
  </si>
  <si>
    <t>販売店名</t>
    <rPh sb="0" eb="3">
      <t>ハンバイテン</t>
    </rPh>
    <rPh sb="3" eb="4">
      <t>ナ</t>
    </rPh>
    <phoneticPr fontId="2"/>
  </si>
  <si>
    <t>部数</t>
    <rPh sb="0" eb="2">
      <t>ブスウ</t>
    </rPh>
    <phoneticPr fontId="2"/>
  </si>
  <si>
    <t>折込数</t>
    <rPh sb="0" eb="2">
      <t>オリコミ</t>
    </rPh>
    <rPh sb="2" eb="3">
      <t>カズ</t>
    </rPh>
    <phoneticPr fontId="2"/>
  </si>
  <si>
    <t>割合</t>
    <rPh sb="0" eb="2">
      <t>ワリアイ</t>
    </rPh>
    <phoneticPr fontId="2"/>
  </si>
  <si>
    <t>長崎市(南部地区)</t>
    <rPh sb="0" eb="2">
      <t>ナガサキ</t>
    </rPh>
    <rPh sb="2" eb="3">
      <t>シ</t>
    </rPh>
    <rPh sb="4" eb="5">
      <t>ミナミ</t>
    </rPh>
    <rPh sb="5" eb="6">
      <t>ブ</t>
    </rPh>
    <rPh sb="6" eb="8">
      <t>チク</t>
    </rPh>
    <phoneticPr fontId="2"/>
  </si>
  <si>
    <t>野母半島</t>
    <rPh sb="0" eb="2">
      <t>ノモ</t>
    </rPh>
    <rPh sb="2" eb="4">
      <t>ハントウ</t>
    </rPh>
    <phoneticPr fontId="2"/>
  </si>
  <si>
    <t>長崎市(北部地区)</t>
    <rPh sb="0" eb="2">
      <t>ナガサキ</t>
    </rPh>
    <rPh sb="2" eb="3">
      <t>シ</t>
    </rPh>
    <rPh sb="4" eb="5">
      <t>キタ</t>
    </rPh>
    <rPh sb="5" eb="6">
      <t>ブ</t>
    </rPh>
    <rPh sb="6" eb="8">
      <t>チク</t>
    </rPh>
    <phoneticPr fontId="2"/>
  </si>
  <si>
    <t>琴海</t>
    <rPh sb="0" eb="1">
      <t>コト</t>
    </rPh>
    <rPh sb="1" eb="2">
      <t>ウミ</t>
    </rPh>
    <phoneticPr fontId="2"/>
  </si>
  <si>
    <t>東長崎</t>
    <rPh sb="0" eb="1">
      <t>ヒガシ</t>
    </rPh>
    <rPh sb="1" eb="3">
      <t>ナガサキ</t>
    </rPh>
    <phoneticPr fontId="2"/>
  </si>
  <si>
    <t>矢上</t>
    <rPh sb="0" eb="1">
      <t>ヤ</t>
    </rPh>
    <rPh sb="1" eb="2">
      <t>ウエ</t>
    </rPh>
    <phoneticPr fontId="2"/>
  </si>
  <si>
    <t>日見</t>
    <rPh sb="0" eb="1">
      <t>ヒ</t>
    </rPh>
    <rPh sb="1" eb="2">
      <t>ミ</t>
    </rPh>
    <phoneticPr fontId="2"/>
  </si>
  <si>
    <t>合計</t>
    <rPh sb="0" eb="2">
      <t>ゴウケイ</t>
    </rPh>
    <phoneticPr fontId="2"/>
  </si>
  <si>
    <t>時津</t>
    <rPh sb="0" eb="2">
      <t>トキツ</t>
    </rPh>
    <phoneticPr fontId="2"/>
  </si>
  <si>
    <t>合計</t>
    <rPh sb="0" eb="1">
      <t>ゴウ</t>
    </rPh>
    <rPh sb="1" eb="2">
      <t>ケイ</t>
    </rPh>
    <phoneticPr fontId="2"/>
  </si>
  <si>
    <t>諌早市</t>
    <rPh sb="0" eb="1">
      <t>イサム</t>
    </rPh>
    <rPh sb="1" eb="2">
      <t>ハヤ</t>
    </rPh>
    <rPh sb="2" eb="3">
      <t>シ</t>
    </rPh>
    <phoneticPr fontId="2"/>
  </si>
  <si>
    <t>本諌早</t>
    <rPh sb="0" eb="1">
      <t>ホン</t>
    </rPh>
    <rPh sb="1" eb="3">
      <t>イサハヤ</t>
    </rPh>
    <phoneticPr fontId="2"/>
  </si>
  <si>
    <t>諫早東部</t>
    <rPh sb="0" eb="2">
      <t>イサハヤ</t>
    </rPh>
    <rPh sb="2" eb="4">
      <t>トウブ</t>
    </rPh>
    <phoneticPr fontId="2"/>
  </si>
  <si>
    <t>喜々津</t>
    <rPh sb="0" eb="3">
      <t>キキツ</t>
    </rPh>
    <phoneticPr fontId="2"/>
  </si>
  <si>
    <t>島原市</t>
    <rPh sb="0" eb="1">
      <t>シマ</t>
    </rPh>
    <rPh sb="1" eb="2">
      <t>ハラ</t>
    </rPh>
    <rPh sb="2" eb="3">
      <t>シ</t>
    </rPh>
    <phoneticPr fontId="2"/>
  </si>
  <si>
    <t>島原</t>
    <rPh sb="0" eb="2">
      <t>シマバラ</t>
    </rPh>
    <phoneticPr fontId="2"/>
  </si>
  <si>
    <t>島原北部</t>
    <rPh sb="0" eb="1">
      <t>シマ</t>
    </rPh>
    <rPh sb="1" eb="2">
      <t>ハラ</t>
    </rPh>
    <rPh sb="2" eb="4">
      <t>ホクブ</t>
    </rPh>
    <phoneticPr fontId="2"/>
  </si>
  <si>
    <t>島原</t>
    <rPh sb="0" eb="1">
      <t>シマ</t>
    </rPh>
    <rPh sb="1" eb="2">
      <t>ハラ</t>
    </rPh>
    <phoneticPr fontId="2"/>
  </si>
  <si>
    <t>島原外港</t>
    <rPh sb="0" eb="2">
      <t>シマバラ</t>
    </rPh>
    <rPh sb="2" eb="4">
      <t>ガイコウ</t>
    </rPh>
    <phoneticPr fontId="2"/>
  </si>
  <si>
    <t>島原南部</t>
    <rPh sb="0" eb="1">
      <t>シマ</t>
    </rPh>
    <rPh sb="1" eb="2">
      <t>ハラ</t>
    </rPh>
    <rPh sb="2" eb="4">
      <t>ナンブ</t>
    </rPh>
    <phoneticPr fontId="2"/>
  </si>
  <si>
    <t>雲仙市</t>
    <rPh sb="0" eb="1">
      <t>クモ</t>
    </rPh>
    <rPh sb="1" eb="2">
      <t>セン</t>
    </rPh>
    <rPh sb="2" eb="3">
      <t>シ</t>
    </rPh>
    <phoneticPr fontId="2"/>
  </si>
  <si>
    <t>南島原市</t>
    <rPh sb="0" eb="1">
      <t>ミナミ</t>
    </rPh>
    <rPh sb="1" eb="2">
      <t>シマ</t>
    </rPh>
    <rPh sb="2" eb="3">
      <t>ハラ</t>
    </rPh>
    <rPh sb="3" eb="4">
      <t>シ</t>
    </rPh>
    <phoneticPr fontId="2"/>
  </si>
  <si>
    <t>口ノ津</t>
    <rPh sb="0" eb="1">
      <t>クチ</t>
    </rPh>
    <rPh sb="2" eb="3">
      <t>ツ</t>
    </rPh>
    <phoneticPr fontId="2"/>
  </si>
  <si>
    <t>彼杵</t>
    <rPh sb="0" eb="2">
      <t>ソノギ</t>
    </rPh>
    <phoneticPr fontId="2"/>
  </si>
  <si>
    <t>川棚</t>
    <rPh sb="0" eb="2">
      <t>カワタナ</t>
    </rPh>
    <phoneticPr fontId="2"/>
  </si>
  <si>
    <t>波佐見</t>
    <rPh sb="0" eb="3">
      <t>ハサミ</t>
    </rPh>
    <phoneticPr fontId="2"/>
  </si>
  <si>
    <t>佐世保市①</t>
    <rPh sb="0" eb="1">
      <t>タスク</t>
    </rPh>
    <rPh sb="1" eb="2">
      <t>ヨ</t>
    </rPh>
    <rPh sb="2" eb="3">
      <t>タモツ</t>
    </rPh>
    <rPh sb="3" eb="4">
      <t>シ</t>
    </rPh>
    <phoneticPr fontId="2"/>
  </si>
  <si>
    <t>大久保</t>
    <rPh sb="0" eb="3">
      <t>オオクボ</t>
    </rPh>
    <phoneticPr fontId="2"/>
  </si>
  <si>
    <t>勝富</t>
    <rPh sb="0" eb="1">
      <t>カツ</t>
    </rPh>
    <rPh sb="1" eb="2">
      <t>トミ</t>
    </rPh>
    <phoneticPr fontId="2"/>
  </si>
  <si>
    <t>俵町</t>
    <rPh sb="0" eb="2">
      <t>タワラマチ</t>
    </rPh>
    <phoneticPr fontId="2"/>
  </si>
  <si>
    <t>春日</t>
    <rPh sb="0" eb="2">
      <t>カスガ</t>
    </rPh>
    <phoneticPr fontId="2"/>
  </si>
  <si>
    <t>大野</t>
    <rPh sb="0" eb="2">
      <t>オオノ</t>
    </rPh>
    <phoneticPr fontId="2"/>
  </si>
  <si>
    <t>相ノ浦</t>
    <rPh sb="0" eb="1">
      <t>アイ</t>
    </rPh>
    <rPh sb="2" eb="3">
      <t>ウラ</t>
    </rPh>
    <phoneticPr fontId="2"/>
  </si>
  <si>
    <t>平戸市</t>
    <rPh sb="0" eb="1">
      <t>ヒラ</t>
    </rPh>
    <rPh sb="1" eb="2">
      <t>ト</t>
    </rPh>
    <rPh sb="2" eb="3">
      <t>シ</t>
    </rPh>
    <phoneticPr fontId="2"/>
  </si>
  <si>
    <t>松浦市</t>
    <rPh sb="0" eb="3">
      <t>マツウラシ</t>
    </rPh>
    <phoneticPr fontId="2"/>
  </si>
  <si>
    <t>今福</t>
    <rPh sb="0" eb="2">
      <t>イマフク</t>
    </rPh>
    <phoneticPr fontId="2"/>
  </si>
  <si>
    <t>五島市</t>
    <rPh sb="0" eb="1">
      <t>５</t>
    </rPh>
    <rPh sb="1" eb="2">
      <t>シマ</t>
    </rPh>
    <rPh sb="2" eb="3">
      <t>シ</t>
    </rPh>
    <phoneticPr fontId="2"/>
  </si>
  <si>
    <t>長崎県市郡別一覧表</t>
    <rPh sb="0" eb="3">
      <t>ナガサキケン</t>
    </rPh>
    <rPh sb="3" eb="4">
      <t>シ</t>
    </rPh>
    <rPh sb="4" eb="5">
      <t>グン</t>
    </rPh>
    <rPh sb="5" eb="6">
      <t>ベツ</t>
    </rPh>
    <rPh sb="6" eb="8">
      <t>イチラン</t>
    </rPh>
    <rPh sb="8" eb="9">
      <t>ヒョウ</t>
    </rPh>
    <phoneticPr fontId="2"/>
  </si>
  <si>
    <t>地区＼新聞</t>
    <rPh sb="0" eb="2">
      <t>チク</t>
    </rPh>
    <rPh sb="3" eb="5">
      <t>シンブン</t>
    </rPh>
    <phoneticPr fontId="2"/>
  </si>
  <si>
    <t>朝日新聞</t>
    <rPh sb="0" eb="2">
      <t>アサヒ</t>
    </rPh>
    <rPh sb="2" eb="4">
      <t>シンブン</t>
    </rPh>
    <phoneticPr fontId="2"/>
  </si>
  <si>
    <t>毎日新聞</t>
    <rPh sb="0" eb="2">
      <t>マイニチ</t>
    </rPh>
    <rPh sb="2" eb="4">
      <t>シンブン</t>
    </rPh>
    <phoneticPr fontId="2"/>
  </si>
  <si>
    <t>読売新聞</t>
    <rPh sb="0" eb="2">
      <t>ヨミウリ</t>
    </rPh>
    <rPh sb="2" eb="4">
      <t>シンブン</t>
    </rPh>
    <phoneticPr fontId="2"/>
  </si>
  <si>
    <t>西日本新聞</t>
    <rPh sb="0" eb="3">
      <t>ニシニホン</t>
    </rPh>
    <rPh sb="3" eb="5">
      <t>シンブン</t>
    </rPh>
    <phoneticPr fontId="2"/>
  </si>
  <si>
    <t>諫早本社　分納可能地区</t>
    <rPh sb="0" eb="2">
      <t>イサハヤ</t>
    </rPh>
    <rPh sb="2" eb="4">
      <t>ホンシャ</t>
    </rPh>
    <rPh sb="5" eb="6">
      <t>ブン</t>
    </rPh>
    <rPh sb="6" eb="7">
      <t>ノウ</t>
    </rPh>
    <rPh sb="7" eb="9">
      <t>カノウ</t>
    </rPh>
    <rPh sb="9" eb="11">
      <t>チク</t>
    </rPh>
    <phoneticPr fontId="2"/>
  </si>
  <si>
    <t>長崎市</t>
    <rPh sb="0" eb="3">
      <t>ナガサキシ</t>
    </rPh>
    <phoneticPr fontId="2"/>
  </si>
  <si>
    <t>西彼杵郡</t>
    <rPh sb="0" eb="4">
      <t>ニシソノギグン</t>
    </rPh>
    <phoneticPr fontId="2"/>
  </si>
  <si>
    <t>(長与･時津)</t>
    <rPh sb="1" eb="3">
      <t>ナガヨ</t>
    </rPh>
    <rPh sb="4" eb="6">
      <t>トギツ</t>
    </rPh>
    <phoneticPr fontId="2"/>
  </si>
  <si>
    <t>西海市</t>
    <rPh sb="0" eb="2">
      <t>サイカイ</t>
    </rPh>
    <rPh sb="2" eb="3">
      <t>シ</t>
    </rPh>
    <phoneticPr fontId="2"/>
  </si>
  <si>
    <t>諫早市</t>
    <rPh sb="0" eb="3">
      <t>イサハヤシ</t>
    </rPh>
    <phoneticPr fontId="2"/>
  </si>
  <si>
    <t>島原市</t>
    <rPh sb="0" eb="3">
      <t>シマバラシ</t>
    </rPh>
    <phoneticPr fontId="2"/>
  </si>
  <si>
    <t>雲仙市</t>
    <rPh sb="0" eb="2">
      <t>ウンゼン</t>
    </rPh>
    <rPh sb="2" eb="3">
      <t>シ</t>
    </rPh>
    <phoneticPr fontId="2"/>
  </si>
  <si>
    <t>南島原市</t>
    <rPh sb="0" eb="1">
      <t>ミナミ</t>
    </rPh>
    <rPh sb="1" eb="4">
      <t>シマバラシ</t>
    </rPh>
    <phoneticPr fontId="2"/>
  </si>
  <si>
    <t>大村市</t>
    <rPh sb="0" eb="3">
      <t>オオムラシ</t>
    </rPh>
    <phoneticPr fontId="2"/>
  </si>
  <si>
    <t>佐世保市</t>
    <rPh sb="0" eb="4">
      <t>サセボシ</t>
    </rPh>
    <phoneticPr fontId="2"/>
  </si>
  <si>
    <t>※旧北松(鹿町・江迎町含む)</t>
    <rPh sb="1" eb="2">
      <t>キュウ</t>
    </rPh>
    <rPh sb="2" eb="3">
      <t>キタ</t>
    </rPh>
    <rPh sb="3" eb="4">
      <t>マツ</t>
    </rPh>
    <rPh sb="5" eb="7">
      <t>シカマチ</t>
    </rPh>
    <rPh sb="8" eb="10">
      <t>エムカエ</t>
    </rPh>
    <rPh sb="10" eb="11">
      <t>チョウ</t>
    </rPh>
    <rPh sb="11" eb="12">
      <t>フク</t>
    </rPh>
    <phoneticPr fontId="2"/>
  </si>
  <si>
    <t>東彼杵郡</t>
    <rPh sb="0" eb="4">
      <t>ヒガシソノギグン</t>
    </rPh>
    <phoneticPr fontId="2"/>
  </si>
  <si>
    <t>北松浦郡</t>
    <rPh sb="0" eb="4">
      <t>キタマツウラグン</t>
    </rPh>
    <phoneticPr fontId="2"/>
  </si>
  <si>
    <t>平戸市</t>
    <rPh sb="0" eb="3">
      <t>ヒラドシ</t>
    </rPh>
    <phoneticPr fontId="2"/>
  </si>
  <si>
    <t>五島市☆</t>
    <rPh sb="0" eb="2">
      <t>ゴトウシ</t>
    </rPh>
    <rPh sb="2" eb="3">
      <t>シ</t>
    </rPh>
    <phoneticPr fontId="2"/>
  </si>
  <si>
    <t>南松浦郡
新上五島町☆</t>
    <rPh sb="0" eb="4">
      <t>ミナミマツウラグン</t>
    </rPh>
    <rPh sb="5" eb="6">
      <t>シン</t>
    </rPh>
    <rPh sb="6" eb="9">
      <t>カミゴトウ</t>
    </rPh>
    <rPh sb="9" eb="10">
      <t>チョウ</t>
    </rPh>
    <phoneticPr fontId="2"/>
  </si>
  <si>
    <t>壱岐市☆</t>
    <rPh sb="0" eb="2">
      <t>イキ</t>
    </rPh>
    <rPh sb="2" eb="3">
      <t>シ</t>
    </rPh>
    <phoneticPr fontId="2"/>
  </si>
  <si>
    <t>対馬市☆</t>
    <rPh sb="0" eb="2">
      <t>ツシマ</t>
    </rPh>
    <rPh sb="2" eb="3">
      <t>シ</t>
    </rPh>
    <phoneticPr fontId="2"/>
  </si>
  <si>
    <t>☆離島地域</t>
    <rPh sb="1" eb="3">
      <t>リトウ</t>
    </rPh>
    <rPh sb="3" eb="5">
      <t>チイキ</t>
    </rPh>
    <phoneticPr fontId="2"/>
  </si>
  <si>
    <t>　※日本経済新聞は地域によっては折り込みが出来ませんのでまえもってお問い合わせ下さい。必ずしも販売店区域と行政区域とは一致しているとは限りません。</t>
    <rPh sb="2" eb="4">
      <t>ニホン</t>
    </rPh>
    <rPh sb="4" eb="6">
      <t>ケイザイ</t>
    </rPh>
    <rPh sb="6" eb="8">
      <t>シンブン</t>
    </rPh>
    <rPh sb="9" eb="11">
      <t>チイキ</t>
    </rPh>
    <rPh sb="16" eb="19">
      <t>オリコ</t>
    </rPh>
    <rPh sb="21" eb="23">
      <t>デキ</t>
    </rPh>
    <rPh sb="33" eb="37">
      <t>オトイア</t>
    </rPh>
    <rPh sb="39" eb="40">
      <t>クダ</t>
    </rPh>
    <rPh sb="43" eb="44">
      <t>カナラ</t>
    </rPh>
    <rPh sb="47" eb="50">
      <t>ハンバイテン</t>
    </rPh>
    <rPh sb="50" eb="52">
      <t>クイキ</t>
    </rPh>
    <rPh sb="53" eb="55">
      <t>ギョウセイ</t>
    </rPh>
    <rPh sb="55" eb="57">
      <t>クイキ</t>
    </rPh>
    <rPh sb="59" eb="61">
      <t>イッチ</t>
    </rPh>
    <rPh sb="67" eb="68">
      <t>カギ</t>
    </rPh>
    <phoneticPr fontId="2"/>
  </si>
  <si>
    <t>★この部数表は各紙発表部数に基づいて発行されております。</t>
    <rPh sb="3" eb="5">
      <t>ブスウ</t>
    </rPh>
    <rPh sb="5" eb="6">
      <t>ヒョウ</t>
    </rPh>
    <rPh sb="7" eb="9">
      <t>カクシ</t>
    </rPh>
    <rPh sb="9" eb="11">
      <t>ハッピョウ</t>
    </rPh>
    <rPh sb="11" eb="13">
      <t>ブスウ</t>
    </rPh>
    <rPh sb="14" eb="15">
      <t>モト</t>
    </rPh>
    <rPh sb="18" eb="20">
      <t>ハッコウ</t>
    </rPh>
    <phoneticPr fontId="2"/>
  </si>
  <si>
    <t>大村市</t>
    <rPh sb="0" eb="2">
      <t>オオムラ</t>
    </rPh>
    <rPh sb="2" eb="3">
      <t>シ</t>
    </rPh>
    <phoneticPr fontId="2"/>
  </si>
  <si>
    <t>大村東</t>
    <rPh sb="0" eb="2">
      <t>オオムラ</t>
    </rPh>
    <rPh sb="2" eb="3">
      <t>ヒガシ</t>
    </rPh>
    <phoneticPr fontId="2"/>
  </si>
  <si>
    <t>大村西部</t>
    <rPh sb="0" eb="2">
      <t>オオムラ</t>
    </rPh>
    <rPh sb="2" eb="4">
      <t>セイブ</t>
    </rPh>
    <phoneticPr fontId="2"/>
  </si>
  <si>
    <t>大村西</t>
    <rPh sb="0" eb="2">
      <t>オオムラ</t>
    </rPh>
    <rPh sb="2" eb="3">
      <t>ニシ</t>
    </rPh>
    <phoneticPr fontId="2"/>
  </si>
  <si>
    <t>竹松</t>
    <rPh sb="0" eb="2">
      <t>タケマツ</t>
    </rPh>
    <phoneticPr fontId="2"/>
  </si>
  <si>
    <t>・タイトル</t>
    <phoneticPr fontId="2"/>
  </si>
  <si>
    <t>・サイズ</t>
    <phoneticPr fontId="2"/>
  </si>
  <si>
    <t>相ノ浦皆瀬</t>
    <rPh sb="0" eb="3">
      <t>アイノウラ</t>
    </rPh>
    <rPh sb="3" eb="5">
      <t>カイゼ</t>
    </rPh>
    <phoneticPr fontId="2"/>
  </si>
  <si>
    <t>諫早本社　分納可能地区</t>
    <phoneticPr fontId="2"/>
  </si>
  <si>
    <t>南諫早</t>
    <rPh sb="0" eb="1">
      <t>ミナミ</t>
    </rPh>
    <rPh sb="1" eb="3">
      <t>イサハヤ</t>
    </rPh>
    <phoneticPr fontId="2"/>
  </si>
  <si>
    <t>吉井</t>
    <rPh sb="0" eb="1">
      <t>キチ</t>
    </rPh>
    <rPh sb="1" eb="2">
      <t>イ</t>
    </rPh>
    <phoneticPr fontId="2"/>
  </si>
  <si>
    <t>世知原</t>
    <rPh sb="0" eb="2">
      <t>セチ</t>
    </rPh>
    <rPh sb="2" eb="3">
      <t>ハラ</t>
    </rPh>
    <phoneticPr fontId="2"/>
  </si>
  <si>
    <t>小佐々</t>
    <rPh sb="0" eb="1">
      <t>コ</t>
    </rPh>
    <rPh sb="1" eb="3">
      <t>サザ</t>
    </rPh>
    <phoneticPr fontId="2"/>
  </si>
  <si>
    <t>江迎</t>
    <rPh sb="0" eb="2">
      <t>エムカエ</t>
    </rPh>
    <phoneticPr fontId="2"/>
  </si>
  <si>
    <t>佐々</t>
    <rPh sb="0" eb="2">
      <t>サザ</t>
    </rPh>
    <phoneticPr fontId="2"/>
  </si>
  <si>
    <t>田平</t>
    <rPh sb="0" eb="1">
      <t>タ</t>
    </rPh>
    <rPh sb="1" eb="2">
      <t>ヒラ</t>
    </rPh>
    <phoneticPr fontId="2"/>
  </si>
  <si>
    <t>御厨</t>
    <rPh sb="0" eb="1">
      <t>ミ</t>
    </rPh>
    <rPh sb="1" eb="2">
      <t>チュウボウ</t>
    </rPh>
    <phoneticPr fontId="2"/>
  </si>
  <si>
    <t>　※各新聞系列の販売店の中には複数の新聞取扱い店も含まれています。(媒体指定はできかねます。ご了承下さい）</t>
    <rPh sb="2" eb="3">
      <t>カク</t>
    </rPh>
    <rPh sb="3" eb="5">
      <t>シンブン</t>
    </rPh>
    <rPh sb="5" eb="7">
      <t>ケイレツ</t>
    </rPh>
    <rPh sb="8" eb="11">
      <t>ハンバイテン</t>
    </rPh>
    <rPh sb="12" eb="13">
      <t>ナカ</t>
    </rPh>
    <rPh sb="15" eb="17">
      <t>フクスウ</t>
    </rPh>
    <rPh sb="18" eb="20">
      <t>シンブン</t>
    </rPh>
    <rPh sb="20" eb="22">
      <t>トリアツカ</t>
    </rPh>
    <rPh sb="23" eb="24">
      <t>テン</t>
    </rPh>
    <rPh sb="25" eb="26">
      <t>フク</t>
    </rPh>
    <rPh sb="34" eb="36">
      <t>バイタイ</t>
    </rPh>
    <rPh sb="36" eb="38">
      <t>シテイ</t>
    </rPh>
    <rPh sb="47" eb="50">
      <t>リョウショウクダ</t>
    </rPh>
    <phoneticPr fontId="2"/>
  </si>
  <si>
    <t>松浦</t>
    <rPh sb="0" eb="2">
      <t>マツウラ</t>
    </rPh>
    <phoneticPr fontId="2"/>
  </si>
  <si>
    <t>西日本新聞(N)</t>
    <rPh sb="0" eb="1">
      <t>ニシ</t>
    </rPh>
    <rPh sb="1" eb="3">
      <t>ニホン</t>
    </rPh>
    <rPh sb="3" eb="5">
      <t>シンブン</t>
    </rPh>
    <phoneticPr fontId="2"/>
  </si>
  <si>
    <t xml:space="preserve">西有家　 </t>
    <rPh sb="0" eb="1">
      <t>ニシ</t>
    </rPh>
    <rPh sb="1" eb="2">
      <t>ア</t>
    </rPh>
    <rPh sb="2" eb="3">
      <t>イエ</t>
    </rPh>
    <phoneticPr fontId="2"/>
  </si>
  <si>
    <t>東部</t>
    <rPh sb="0" eb="2">
      <t>トウブ</t>
    </rPh>
    <phoneticPr fontId="3"/>
  </si>
  <si>
    <t>中央</t>
    <rPh sb="0" eb="2">
      <t>チュウオウ</t>
    </rPh>
    <phoneticPr fontId="3"/>
  </si>
  <si>
    <t>日野</t>
    <rPh sb="0" eb="2">
      <t>ヒノ</t>
    </rPh>
    <phoneticPr fontId="3"/>
  </si>
  <si>
    <t>山ノ田</t>
    <rPh sb="0" eb="1">
      <t>ヤマ</t>
    </rPh>
    <rPh sb="2" eb="3">
      <t>タ</t>
    </rPh>
    <phoneticPr fontId="3"/>
  </si>
  <si>
    <t>大野</t>
    <rPh sb="0" eb="2">
      <t>オオノ</t>
    </rPh>
    <phoneticPr fontId="3"/>
  </si>
  <si>
    <t>◆黒島</t>
    <rPh sb="1" eb="3">
      <t>クロシマ</t>
    </rPh>
    <phoneticPr fontId="2"/>
  </si>
  <si>
    <t>外海</t>
    <rPh sb="0" eb="2">
      <t>ソトメ</t>
    </rPh>
    <phoneticPr fontId="2"/>
  </si>
  <si>
    <t>稲佐･小江原</t>
    <rPh sb="0" eb="1">
      <t>イナ</t>
    </rPh>
    <rPh sb="1" eb="2">
      <t>サ</t>
    </rPh>
    <rPh sb="3" eb="6">
      <t>コエバル</t>
    </rPh>
    <phoneticPr fontId="3"/>
  </si>
  <si>
    <t>城山</t>
    <rPh sb="0" eb="1">
      <t>シロ</t>
    </rPh>
    <rPh sb="1" eb="2">
      <t>ヤマ</t>
    </rPh>
    <phoneticPr fontId="3"/>
  </si>
  <si>
    <t>西町</t>
    <rPh sb="0" eb="2">
      <t>ニシマチ</t>
    </rPh>
    <phoneticPr fontId="3"/>
  </si>
  <si>
    <t>総合計</t>
    <rPh sb="0" eb="3">
      <t>ソウゴウケイ</t>
    </rPh>
    <phoneticPr fontId="2"/>
  </si>
  <si>
    <t>朝日新聞</t>
    <rPh sb="0" eb="4">
      <t>アサヒシンブン</t>
    </rPh>
    <phoneticPr fontId="2"/>
  </si>
  <si>
    <t>毎日新聞</t>
    <rPh sb="0" eb="4">
      <t>マイニチシンブン</t>
    </rPh>
    <phoneticPr fontId="2"/>
  </si>
  <si>
    <t>西日本新聞</t>
    <rPh sb="0" eb="5">
      <t>ニシニホンシンブン</t>
    </rPh>
    <phoneticPr fontId="2"/>
  </si>
  <si>
    <t>担当者</t>
    <rPh sb="0" eb="3">
      <t>タントウシャ</t>
    </rPh>
    <phoneticPr fontId="2"/>
  </si>
  <si>
    <t>西彼杵郡</t>
    <phoneticPr fontId="2"/>
  </si>
  <si>
    <t>西海市</t>
    <rPh sb="0" eb="3">
      <t>サイカイシ</t>
    </rPh>
    <phoneticPr fontId="2"/>
  </si>
  <si>
    <t>佐世保市②</t>
    <rPh sb="0" eb="4">
      <t>サセボシ</t>
    </rPh>
    <phoneticPr fontId="2"/>
  </si>
  <si>
    <t>北</t>
    <rPh sb="0" eb="1">
      <t>キタ</t>
    </rPh>
    <phoneticPr fontId="2"/>
  </si>
  <si>
    <t>松</t>
    <rPh sb="0" eb="1">
      <t>マツ</t>
    </rPh>
    <phoneticPr fontId="2"/>
  </si>
  <si>
    <t>南松浦郡新</t>
    <rPh sb="0" eb="4">
      <t>ミナミマツウラグン</t>
    </rPh>
    <rPh sb="4" eb="5">
      <t>シン</t>
    </rPh>
    <phoneticPr fontId="2"/>
  </si>
  <si>
    <t>壱</t>
    <rPh sb="0" eb="1">
      <t>イチ</t>
    </rPh>
    <phoneticPr fontId="2"/>
  </si>
  <si>
    <t>岐</t>
    <rPh sb="0" eb="1">
      <t>チマタ</t>
    </rPh>
    <phoneticPr fontId="2"/>
  </si>
  <si>
    <t>対</t>
    <rPh sb="0" eb="1">
      <t>タイ</t>
    </rPh>
    <phoneticPr fontId="2"/>
  </si>
  <si>
    <t>馬</t>
    <rPh sb="0" eb="1">
      <t>ウマ</t>
    </rPh>
    <phoneticPr fontId="2"/>
  </si>
  <si>
    <t>市</t>
    <rPh sb="0" eb="1">
      <t>シ</t>
    </rPh>
    <phoneticPr fontId="2"/>
  </si>
  <si>
    <t>・請求先</t>
    <rPh sb="1" eb="3">
      <t>セイキュウ</t>
    </rPh>
    <rPh sb="3" eb="4">
      <t>サキ</t>
    </rPh>
    <phoneticPr fontId="2"/>
  </si>
  <si>
    <t>分納(諫早/佐世保)</t>
    <rPh sb="0" eb="2">
      <t>ブンノウ</t>
    </rPh>
    <rPh sb="3" eb="5">
      <t>イサハヤ</t>
    </rPh>
    <rPh sb="6" eb="9">
      <t>サセボ</t>
    </rPh>
    <phoneticPr fontId="2"/>
  </si>
  <si>
    <t>東彼杵郡</t>
    <rPh sb="0" eb="4">
      <t>ヒガシソノギグン</t>
    </rPh>
    <phoneticPr fontId="2"/>
  </si>
  <si>
    <t>俵町･稲荷</t>
    <rPh sb="0" eb="2">
      <t>タワラマチ</t>
    </rPh>
    <rPh sb="3" eb="5">
      <t>イナリ</t>
    </rPh>
    <phoneticPr fontId="2"/>
  </si>
  <si>
    <t>(PS)新大工</t>
    <rPh sb="4" eb="5">
      <t>シン</t>
    </rPh>
    <rPh sb="5" eb="7">
      <t>ダイク</t>
    </rPh>
    <phoneticPr fontId="5"/>
  </si>
  <si>
    <t>(PS)西山片淵</t>
    <rPh sb="4" eb="6">
      <t>ニシヤマ</t>
    </rPh>
    <rPh sb="6" eb="8">
      <t>カタフチ</t>
    </rPh>
    <phoneticPr fontId="5"/>
  </si>
  <si>
    <t>(PS)桜馬場</t>
    <rPh sb="4" eb="5">
      <t>サクラ</t>
    </rPh>
    <rPh sb="5" eb="7">
      <t>ババ</t>
    </rPh>
    <phoneticPr fontId="5"/>
  </si>
  <si>
    <t>(PS)立山桜町</t>
    <rPh sb="4" eb="6">
      <t>タテヤマ</t>
    </rPh>
    <rPh sb="6" eb="8">
      <t>サクラマチ</t>
    </rPh>
    <phoneticPr fontId="5"/>
  </si>
  <si>
    <t>(PS)駅前</t>
    <rPh sb="4" eb="6">
      <t>エキマエ</t>
    </rPh>
    <phoneticPr fontId="5"/>
  </si>
  <si>
    <t>(PS)宝町天神</t>
    <rPh sb="4" eb="6">
      <t>タカラマチ</t>
    </rPh>
    <rPh sb="6" eb="8">
      <t>テンジン</t>
    </rPh>
    <phoneticPr fontId="5"/>
  </si>
  <si>
    <t>(PS)本河内</t>
    <rPh sb="4" eb="5">
      <t>ホン</t>
    </rPh>
    <rPh sb="5" eb="7">
      <t>カワチ</t>
    </rPh>
    <phoneticPr fontId="5"/>
  </si>
  <si>
    <t>(PS)南が丘</t>
    <rPh sb="4" eb="5">
      <t>ミナミ</t>
    </rPh>
    <rPh sb="6" eb="7">
      <t>オカ</t>
    </rPh>
    <phoneticPr fontId="5"/>
  </si>
  <si>
    <t>(PS)小島</t>
    <rPh sb="4" eb="6">
      <t>コジマ</t>
    </rPh>
    <phoneticPr fontId="5"/>
  </si>
  <si>
    <t>(PS)田上</t>
    <rPh sb="4" eb="6">
      <t>タガミ</t>
    </rPh>
    <phoneticPr fontId="5"/>
  </si>
  <si>
    <t>(PS)八幡･浜町</t>
  </si>
  <si>
    <t>(PS)大浦</t>
    <rPh sb="4" eb="6">
      <t>オオウラ</t>
    </rPh>
    <phoneticPr fontId="5"/>
  </si>
  <si>
    <t>(PS)戸町</t>
    <rPh sb="4" eb="6">
      <t>トマチ</t>
    </rPh>
    <phoneticPr fontId="4"/>
  </si>
  <si>
    <t>(PS)小榊</t>
    <rPh sb="4" eb="5">
      <t>コ</t>
    </rPh>
    <rPh sb="5" eb="6">
      <t>サカキ</t>
    </rPh>
    <phoneticPr fontId="5"/>
  </si>
  <si>
    <t>(PS)福田東部</t>
    <rPh sb="4" eb="6">
      <t>フクダ</t>
    </rPh>
    <rPh sb="6" eb="8">
      <t>トウブ</t>
    </rPh>
    <phoneticPr fontId="5"/>
  </si>
  <si>
    <t>(PS)旭町</t>
    <rPh sb="4" eb="5">
      <t>アサヒ</t>
    </rPh>
    <rPh sb="5" eb="6">
      <t>マチ</t>
    </rPh>
    <phoneticPr fontId="5"/>
  </si>
  <si>
    <t>(PS)城栄</t>
    <rPh sb="4" eb="5">
      <t>シロ</t>
    </rPh>
    <rPh sb="5" eb="6">
      <t>エイ</t>
    </rPh>
    <phoneticPr fontId="5"/>
  </si>
  <si>
    <t>(PS)大手</t>
    <rPh sb="4" eb="5">
      <t>オオ</t>
    </rPh>
    <rPh sb="5" eb="6">
      <t>テ</t>
    </rPh>
    <phoneticPr fontId="14"/>
  </si>
  <si>
    <t>(PS)川平</t>
    <rPh sb="4" eb="5">
      <t>カワ</t>
    </rPh>
    <rPh sb="5" eb="6">
      <t>ヒラ</t>
    </rPh>
    <phoneticPr fontId="5"/>
  </si>
  <si>
    <t>(PS)住吉</t>
    <rPh sb="4" eb="5">
      <t>ス</t>
    </rPh>
    <rPh sb="5" eb="6">
      <t>キチ</t>
    </rPh>
    <phoneticPr fontId="13"/>
  </si>
  <si>
    <t>(PS)道の尾・滑石</t>
    <rPh sb="4" eb="5">
      <t>ミチ</t>
    </rPh>
    <rPh sb="6" eb="7">
      <t>オ</t>
    </rPh>
    <rPh sb="8" eb="9">
      <t>ナメ</t>
    </rPh>
    <rPh sb="9" eb="10">
      <t>イシ</t>
    </rPh>
    <phoneticPr fontId="5"/>
  </si>
  <si>
    <t>(PS)滑石西部</t>
    <rPh sb="4" eb="5">
      <t>ナメ</t>
    </rPh>
    <rPh sb="5" eb="6">
      <t>イシ</t>
    </rPh>
    <rPh sb="6" eb="7">
      <t>ニシ</t>
    </rPh>
    <rPh sb="7" eb="8">
      <t>ブ</t>
    </rPh>
    <phoneticPr fontId="5"/>
  </si>
  <si>
    <t>(PS)式見</t>
    <rPh sb="4" eb="5">
      <t>シキ</t>
    </rPh>
    <rPh sb="5" eb="6">
      <t>ミ</t>
    </rPh>
    <phoneticPr fontId="5"/>
  </si>
  <si>
    <t>(PS)福田西部</t>
    <rPh sb="4" eb="6">
      <t>フクダ</t>
    </rPh>
    <rPh sb="6" eb="8">
      <t>セイブ</t>
    </rPh>
    <phoneticPr fontId="5"/>
  </si>
  <si>
    <t>(PS)村松</t>
    <rPh sb="4" eb="6">
      <t>ムラマツ</t>
    </rPh>
    <phoneticPr fontId="5"/>
  </si>
  <si>
    <t>(PS)矢上南</t>
    <rPh sb="4" eb="6">
      <t>ヤガミ</t>
    </rPh>
    <rPh sb="6" eb="7">
      <t>ミナミ</t>
    </rPh>
    <phoneticPr fontId="4"/>
  </si>
  <si>
    <t>(PS)矢上</t>
    <rPh sb="4" eb="5">
      <t>ヤ</t>
    </rPh>
    <rPh sb="5" eb="6">
      <t>ウエ</t>
    </rPh>
    <phoneticPr fontId="4"/>
  </si>
  <si>
    <t>(PS)東長崎</t>
    <rPh sb="4" eb="5">
      <t>ヒガシ</t>
    </rPh>
    <rPh sb="5" eb="7">
      <t>ナガサキ</t>
    </rPh>
    <phoneticPr fontId="4"/>
  </si>
  <si>
    <t>(PS)古賀･つつじヶ丘団地</t>
    <rPh sb="4" eb="6">
      <t>コガ</t>
    </rPh>
    <rPh sb="11" eb="14">
      <t>オカダンチ</t>
    </rPh>
    <phoneticPr fontId="4"/>
  </si>
  <si>
    <t>(PS)長与高田</t>
    <rPh sb="4" eb="6">
      <t>ナガヨ</t>
    </rPh>
    <rPh sb="6" eb="8">
      <t>コウダ</t>
    </rPh>
    <phoneticPr fontId="4"/>
  </si>
  <si>
    <t>(PS)長与南</t>
    <rPh sb="4" eb="6">
      <t>ナガヨ</t>
    </rPh>
    <rPh sb="6" eb="7">
      <t>ミナミ</t>
    </rPh>
    <phoneticPr fontId="4"/>
  </si>
  <si>
    <t>(PS)時津</t>
    <rPh sb="4" eb="6">
      <t>トキツ</t>
    </rPh>
    <phoneticPr fontId="4"/>
  </si>
  <si>
    <t>(PS)時津中央</t>
    <rPh sb="4" eb="6">
      <t>トキツ</t>
    </rPh>
    <rPh sb="6" eb="8">
      <t>チュウオウ</t>
    </rPh>
    <phoneticPr fontId="4"/>
  </si>
  <si>
    <t>Nポス</t>
    <phoneticPr fontId="2"/>
  </si>
  <si>
    <t>日野K</t>
    <rPh sb="0" eb="2">
      <t>ヒノ</t>
    </rPh>
    <phoneticPr fontId="2"/>
  </si>
  <si>
    <r>
      <t>古賀･つつじヶ丘団地</t>
    </r>
    <r>
      <rPr>
        <sz val="16"/>
        <color rgb="FF000000"/>
        <rFont val="BIZ UDゴシック"/>
        <family val="3"/>
        <charset val="128"/>
      </rPr>
      <t>AMSK</t>
    </r>
    <rPh sb="0" eb="2">
      <t>コガ</t>
    </rPh>
    <rPh sb="7" eb="10">
      <t>オカダンチ</t>
    </rPh>
    <phoneticPr fontId="4"/>
  </si>
  <si>
    <r>
      <t>新大工</t>
    </r>
    <r>
      <rPr>
        <sz val="16"/>
        <color rgb="FF000000"/>
        <rFont val="BIZ UDゴシック"/>
        <family val="3"/>
        <charset val="128"/>
      </rPr>
      <t>AMNK</t>
    </r>
    <rPh sb="0" eb="1">
      <t>シン</t>
    </rPh>
    <rPh sb="1" eb="3">
      <t>ダイク</t>
    </rPh>
    <phoneticPr fontId="3"/>
  </si>
  <si>
    <r>
      <t>西山片淵</t>
    </r>
    <r>
      <rPr>
        <sz val="16"/>
        <color rgb="FF000000"/>
        <rFont val="BIZ UDゴシック"/>
        <family val="3"/>
        <charset val="128"/>
      </rPr>
      <t>AMNSK</t>
    </r>
    <rPh sb="0" eb="2">
      <t>ニシヤマ</t>
    </rPh>
    <rPh sb="2" eb="4">
      <t>カタフチ</t>
    </rPh>
    <phoneticPr fontId="3"/>
  </si>
  <si>
    <r>
      <t>桜馬場</t>
    </r>
    <r>
      <rPr>
        <sz val="16"/>
        <color rgb="FF000000"/>
        <rFont val="BIZ UDゴシック"/>
        <family val="3"/>
        <charset val="128"/>
      </rPr>
      <t>AMNK</t>
    </r>
    <rPh sb="0" eb="1">
      <t>サクラ</t>
    </rPh>
    <rPh sb="1" eb="3">
      <t>ババ</t>
    </rPh>
    <phoneticPr fontId="3"/>
  </si>
  <si>
    <r>
      <t>立山桜町</t>
    </r>
    <r>
      <rPr>
        <sz val="16"/>
        <color rgb="FF000000"/>
        <rFont val="BIZ UDゴシック"/>
        <family val="3"/>
        <charset val="128"/>
      </rPr>
      <t>AMN</t>
    </r>
    <rPh sb="0" eb="2">
      <t>タテヤマ</t>
    </rPh>
    <rPh sb="2" eb="4">
      <t>サクラマチ</t>
    </rPh>
    <phoneticPr fontId="3"/>
  </si>
  <si>
    <r>
      <t>駅前</t>
    </r>
    <r>
      <rPr>
        <sz val="16"/>
        <color rgb="FF000000"/>
        <rFont val="BIZ UDゴシック"/>
        <family val="3"/>
        <charset val="128"/>
      </rPr>
      <t>AN</t>
    </r>
    <rPh sb="0" eb="2">
      <t>エキマエ</t>
    </rPh>
    <phoneticPr fontId="3"/>
  </si>
  <si>
    <r>
      <t>宝町天神</t>
    </r>
    <r>
      <rPr>
        <sz val="16"/>
        <color rgb="FF000000"/>
        <rFont val="BIZ UDゴシック"/>
        <family val="3"/>
        <charset val="128"/>
      </rPr>
      <t>AMNSK</t>
    </r>
    <rPh sb="0" eb="2">
      <t>タカラマチ</t>
    </rPh>
    <rPh sb="2" eb="4">
      <t>テンジン</t>
    </rPh>
    <phoneticPr fontId="3"/>
  </si>
  <si>
    <r>
      <t>本河内</t>
    </r>
    <r>
      <rPr>
        <sz val="16"/>
        <color rgb="FF000000"/>
        <rFont val="BIZ UDゴシック"/>
        <family val="3"/>
        <charset val="128"/>
      </rPr>
      <t>AMNK</t>
    </r>
    <rPh sb="0" eb="1">
      <t>ホン</t>
    </rPh>
    <rPh sb="1" eb="3">
      <t>カワチ</t>
    </rPh>
    <phoneticPr fontId="3"/>
  </si>
  <si>
    <r>
      <t>(PS)</t>
    </r>
    <r>
      <rPr>
        <sz val="20"/>
        <color rgb="FFFF0000"/>
        <rFont val="BIZ UDゴシック"/>
        <family val="3"/>
        <charset val="128"/>
      </rPr>
      <t>★</t>
    </r>
    <r>
      <rPr>
        <sz val="20"/>
        <rFont val="BIZ UDゴシック"/>
        <family val="3"/>
        <charset val="128"/>
      </rPr>
      <t>高島</t>
    </r>
    <rPh sb="5" eb="7">
      <t>タカシマ</t>
    </rPh>
    <phoneticPr fontId="5"/>
  </si>
  <si>
    <r>
      <rPr>
        <sz val="20"/>
        <color indexed="10"/>
        <rFont val="BIZ UDゴシック"/>
        <family val="3"/>
        <charset val="128"/>
      </rPr>
      <t>★</t>
    </r>
    <r>
      <rPr>
        <sz val="20"/>
        <color indexed="8"/>
        <rFont val="BIZ UDゴシック"/>
        <family val="3"/>
        <charset val="128"/>
      </rPr>
      <t>松島</t>
    </r>
    <rPh sb="1" eb="3">
      <t>マツシマ</t>
    </rPh>
    <phoneticPr fontId="2"/>
  </si>
  <si>
    <r>
      <rPr>
        <sz val="20"/>
        <color indexed="10"/>
        <rFont val="BIZ UDゴシック"/>
        <family val="3"/>
        <charset val="128"/>
      </rPr>
      <t>★</t>
    </r>
    <r>
      <rPr>
        <sz val="20"/>
        <color indexed="8"/>
        <rFont val="BIZ UDゴシック"/>
        <family val="3"/>
        <charset val="128"/>
      </rPr>
      <t>宇久</t>
    </r>
    <r>
      <rPr>
        <sz val="20"/>
        <color rgb="FF000000"/>
        <rFont val="BIZ UDゴシック"/>
        <family val="3"/>
        <charset val="128"/>
      </rPr>
      <t>Y</t>
    </r>
    <rPh sb="1" eb="3">
      <t>ウク</t>
    </rPh>
    <phoneticPr fontId="2"/>
  </si>
  <si>
    <r>
      <rPr>
        <sz val="20"/>
        <color indexed="10"/>
        <rFont val="BIZ UDゴシック"/>
        <family val="3"/>
        <charset val="128"/>
      </rPr>
      <t>★</t>
    </r>
    <r>
      <rPr>
        <sz val="20"/>
        <rFont val="BIZ UDゴシック"/>
        <family val="3"/>
        <charset val="128"/>
      </rPr>
      <t>青島</t>
    </r>
    <rPh sb="1" eb="3">
      <t>アオシマ</t>
    </rPh>
    <phoneticPr fontId="3"/>
  </si>
  <si>
    <r>
      <rPr>
        <sz val="20"/>
        <color indexed="10"/>
        <rFont val="BIZ UDゴシック"/>
        <family val="3"/>
        <charset val="128"/>
      </rPr>
      <t>★</t>
    </r>
    <r>
      <rPr>
        <sz val="20"/>
        <color indexed="8"/>
        <rFont val="BIZ UDゴシック"/>
        <family val="3"/>
        <charset val="128"/>
      </rPr>
      <t>壱岐</t>
    </r>
    <rPh sb="1" eb="3">
      <t>イキ</t>
    </rPh>
    <phoneticPr fontId="2"/>
  </si>
  <si>
    <r>
      <rPr>
        <sz val="20"/>
        <color indexed="10"/>
        <rFont val="BIZ UDゴシック"/>
        <family val="3"/>
        <charset val="128"/>
      </rPr>
      <t>★</t>
    </r>
    <r>
      <rPr>
        <sz val="20"/>
        <color indexed="8"/>
        <rFont val="BIZ UDゴシック"/>
        <family val="3"/>
        <charset val="128"/>
      </rPr>
      <t>福江</t>
    </r>
    <rPh sb="1" eb="3">
      <t>フクエ</t>
    </rPh>
    <phoneticPr fontId="2"/>
  </si>
  <si>
    <r>
      <t>西海</t>
    </r>
    <r>
      <rPr>
        <sz val="16"/>
        <color rgb="FF000000"/>
        <rFont val="BIZ UDゴシック"/>
        <family val="3"/>
        <charset val="128"/>
      </rPr>
      <t>K</t>
    </r>
    <rPh sb="0" eb="2">
      <t>サイカイ</t>
    </rPh>
    <phoneticPr fontId="2"/>
  </si>
  <si>
    <r>
      <rPr>
        <sz val="20"/>
        <color indexed="10"/>
        <rFont val="BIZ UDゴシック"/>
        <family val="3"/>
        <charset val="128"/>
      </rPr>
      <t>★</t>
    </r>
    <r>
      <rPr>
        <sz val="20"/>
        <color indexed="8"/>
        <rFont val="BIZ UDゴシック"/>
        <family val="3"/>
        <charset val="128"/>
      </rPr>
      <t>厳原</t>
    </r>
    <r>
      <rPr>
        <sz val="16"/>
        <color rgb="FF000000"/>
        <rFont val="BIZ UDゴシック"/>
        <family val="3"/>
        <charset val="128"/>
      </rPr>
      <t>AMYNSK</t>
    </r>
    <rPh sb="1" eb="3">
      <t>イズハラ</t>
    </rPh>
    <phoneticPr fontId="2"/>
  </si>
  <si>
    <r>
      <rPr>
        <sz val="20"/>
        <color indexed="10"/>
        <rFont val="BIZ UDゴシック"/>
        <family val="3"/>
        <charset val="128"/>
      </rPr>
      <t>★</t>
    </r>
    <r>
      <rPr>
        <sz val="20"/>
        <color indexed="8"/>
        <rFont val="BIZ UDゴシック"/>
        <family val="3"/>
        <charset val="128"/>
      </rPr>
      <t>北魚目</t>
    </r>
    <r>
      <rPr>
        <sz val="16"/>
        <color rgb="FF000000"/>
        <rFont val="BIZ UDゴシック"/>
        <family val="3"/>
        <charset val="128"/>
      </rPr>
      <t>AMN</t>
    </r>
    <rPh sb="1" eb="2">
      <t>キタ</t>
    </rPh>
    <rPh sb="2" eb="3">
      <t>ウオ</t>
    </rPh>
    <rPh sb="3" eb="4">
      <t>メ</t>
    </rPh>
    <phoneticPr fontId="2"/>
  </si>
  <si>
    <r>
      <rPr>
        <sz val="20"/>
        <color indexed="10"/>
        <rFont val="BIZ UDゴシック"/>
        <family val="3"/>
        <charset val="128"/>
      </rPr>
      <t>★</t>
    </r>
    <r>
      <rPr>
        <sz val="20"/>
        <color indexed="8"/>
        <rFont val="BIZ UDゴシック"/>
        <family val="3"/>
        <charset val="128"/>
      </rPr>
      <t>魚目</t>
    </r>
    <r>
      <rPr>
        <sz val="16"/>
        <color rgb="FF000000"/>
        <rFont val="BIZ UDゴシック"/>
        <family val="3"/>
        <charset val="128"/>
      </rPr>
      <t>AMYNK</t>
    </r>
    <rPh sb="1" eb="3">
      <t>ウオノメ</t>
    </rPh>
    <phoneticPr fontId="2"/>
  </si>
  <si>
    <r>
      <rPr>
        <sz val="20"/>
        <color indexed="10"/>
        <rFont val="BIZ UDゴシック"/>
        <family val="3"/>
        <charset val="128"/>
      </rPr>
      <t>★</t>
    </r>
    <r>
      <rPr>
        <sz val="20"/>
        <color indexed="8"/>
        <rFont val="BIZ UDゴシック"/>
        <family val="3"/>
        <charset val="128"/>
      </rPr>
      <t>青方</t>
    </r>
    <r>
      <rPr>
        <sz val="16"/>
        <color rgb="FF000000"/>
        <rFont val="BIZ UDゴシック"/>
        <family val="3"/>
        <charset val="128"/>
      </rPr>
      <t>AMYNK</t>
    </r>
    <rPh sb="1" eb="2">
      <t>アオ</t>
    </rPh>
    <rPh sb="2" eb="3">
      <t>カタ</t>
    </rPh>
    <phoneticPr fontId="3"/>
  </si>
  <si>
    <r>
      <rPr>
        <sz val="20"/>
        <color indexed="10"/>
        <rFont val="BIZ UDゴシック"/>
        <family val="3"/>
        <charset val="128"/>
      </rPr>
      <t>★</t>
    </r>
    <r>
      <rPr>
        <sz val="20"/>
        <color indexed="8"/>
        <rFont val="BIZ UDゴシック"/>
        <family val="3"/>
        <charset val="128"/>
      </rPr>
      <t>若松</t>
    </r>
    <r>
      <rPr>
        <sz val="16"/>
        <color rgb="FF000000"/>
        <rFont val="BIZ UDゴシック"/>
        <family val="3"/>
        <charset val="128"/>
      </rPr>
      <t>AMYNK</t>
    </r>
    <rPh sb="1" eb="3">
      <t>ワカマツ</t>
    </rPh>
    <phoneticPr fontId="3"/>
  </si>
  <si>
    <r>
      <t>八幡･浜町</t>
    </r>
    <r>
      <rPr>
        <sz val="16"/>
        <color rgb="FF000000"/>
        <rFont val="BIZ UDゴシック"/>
        <family val="3"/>
        <charset val="128"/>
      </rPr>
      <t>AMNSK</t>
    </r>
    <phoneticPr fontId="2"/>
  </si>
  <si>
    <r>
      <t>大浦</t>
    </r>
    <r>
      <rPr>
        <sz val="16"/>
        <color rgb="FF000000"/>
        <rFont val="BIZ UDゴシック"/>
        <family val="3"/>
        <charset val="128"/>
      </rPr>
      <t>ANSK</t>
    </r>
    <rPh sb="0" eb="2">
      <t>オオウラ</t>
    </rPh>
    <phoneticPr fontId="3"/>
  </si>
  <si>
    <r>
      <t>戸町(出雲含む)</t>
    </r>
    <r>
      <rPr>
        <sz val="16"/>
        <color rgb="FF000000"/>
        <rFont val="BIZ UDゴシック"/>
        <family val="3"/>
        <charset val="128"/>
      </rPr>
      <t>MK</t>
    </r>
    <rPh sb="0" eb="2">
      <t>トマチ</t>
    </rPh>
    <rPh sb="3" eb="5">
      <t>イズモ</t>
    </rPh>
    <rPh sb="5" eb="6">
      <t>フク</t>
    </rPh>
    <phoneticPr fontId="2"/>
  </si>
  <si>
    <r>
      <t>深堀</t>
    </r>
    <r>
      <rPr>
        <sz val="16"/>
        <color rgb="FF000000"/>
        <rFont val="BIZ UDゴシック"/>
        <family val="3"/>
        <charset val="128"/>
      </rPr>
      <t>M</t>
    </r>
    <rPh sb="0" eb="2">
      <t>フカホリ</t>
    </rPh>
    <phoneticPr fontId="2"/>
  </si>
  <si>
    <r>
      <t>平山</t>
    </r>
    <r>
      <rPr>
        <sz val="16"/>
        <color rgb="FF000000"/>
        <rFont val="BIZ UDゴシック"/>
        <family val="3"/>
        <charset val="128"/>
      </rPr>
      <t>M</t>
    </r>
    <rPh sb="0" eb="2">
      <t>ヒラヤマ</t>
    </rPh>
    <phoneticPr fontId="2"/>
  </si>
  <si>
    <r>
      <t>日吉</t>
    </r>
    <r>
      <rPr>
        <sz val="16"/>
        <color rgb="FF000000"/>
        <rFont val="BIZ UDゴシック"/>
        <family val="3"/>
        <charset val="128"/>
      </rPr>
      <t>AMN</t>
    </r>
    <rPh sb="0" eb="2">
      <t>ヒヨシ</t>
    </rPh>
    <phoneticPr fontId="2"/>
  </si>
  <si>
    <r>
      <t>香焼</t>
    </r>
    <r>
      <rPr>
        <sz val="16"/>
        <color rgb="FF000000"/>
        <rFont val="BIZ UDゴシック"/>
        <family val="3"/>
        <charset val="128"/>
      </rPr>
      <t>AMNK</t>
    </r>
    <rPh sb="0" eb="1">
      <t>カオ</t>
    </rPh>
    <rPh sb="1" eb="2">
      <t>ヤ</t>
    </rPh>
    <phoneticPr fontId="3"/>
  </si>
  <si>
    <r>
      <t>蚊焼</t>
    </r>
    <r>
      <rPr>
        <sz val="16"/>
        <color rgb="FF000000"/>
        <rFont val="BIZ UDゴシック"/>
        <family val="3"/>
        <charset val="128"/>
      </rPr>
      <t>AMNK</t>
    </r>
    <rPh sb="0" eb="1">
      <t>カ</t>
    </rPh>
    <rPh sb="1" eb="2">
      <t>ヤキ</t>
    </rPh>
    <phoneticPr fontId="3"/>
  </si>
  <si>
    <r>
      <t>高浜</t>
    </r>
    <r>
      <rPr>
        <sz val="16"/>
        <color rgb="FF000000"/>
        <rFont val="BIZ UDゴシック"/>
        <family val="3"/>
        <charset val="128"/>
      </rPr>
      <t>AMY</t>
    </r>
    <rPh sb="0" eb="2">
      <t>タカハマ</t>
    </rPh>
    <phoneticPr fontId="3"/>
  </si>
  <si>
    <r>
      <t>野母</t>
    </r>
    <r>
      <rPr>
        <sz val="16"/>
        <color rgb="FF000000"/>
        <rFont val="BIZ UDゴシック"/>
        <family val="3"/>
        <charset val="128"/>
      </rPr>
      <t>AMN</t>
    </r>
    <rPh sb="0" eb="1">
      <t>ノ</t>
    </rPh>
    <rPh sb="1" eb="2">
      <t>ハハ</t>
    </rPh>
    <phoneticPr fontId="3"/>
  </si>
  <si>
    <r>
      <rPr>
        <sz val="20"/>
        <color rgb="FFFF0000"/>
        <rFont val="BIZ UDゴシック"/>
        <family val="3"/>
        <charset val="128"/>
      </rPr>
      <t>★</t>
    </r>
    <r>
      <rPr>
        <sz val="20"/>
        <color indexed="8"/>
        <rFont val="BIZ UDゴシック"/>
        <family val="3"/>
        <charset val="128"/>
      </rPr>
      <t>高島</t>
    </r>
    <r>
      <rPr>
        <sz val="16"/>
        <color rgb="FF000000"/>
        <rFont val="BIZ UDゴシック"/>
        <family val="3"/>
        <charset val="128"/>
      </rPr>
      <t>AMYN</t>
    </r>
    <rPh sb="1" eb="3">
      <t>タカシマ</t>
    </rPh>
    <phoneticPr fontId="3"/>
  </si>
  <si>
    <r>
      <t>伊王島</t>
    </r>
    <r>
      <rPr>
        <sz val="16"/>
        <color rgb="FF000000"/>
        <rFont val="BIZ UDゴシック"/>
        <family val="3"/>
        <charset val="128"/>
      </rPr>
      <t>AMYN</t>
    </r>
    <rPh sb="0" eb="3">
      <t>イオウジマ</t>
    </rPh>
    <phoneticPr fontId="3"/>
  </si>
  <si>
    <r>
      <t>小榊</t>
    </r>
    <r>
      <rPr>
        <sz val="16"/>
        <color rgb="FF000000"/>
        <rFont val="BIZ UDゴシック"/>
        <family val="3"/>
        <charset val="128"/>
      </rPr>
      <t>AMNSK</t>
    </r>
    <rPh sb="0" eb="1">
      <t>コ</t>
    </rPh>
    <rPh sb="1" eb="2">
      <t>サカキ</t>
    </rPh>
    <phoneticPr fontId="3"/>
  </si>
  <si>
    <r>
      <t>福田東部</t>
    </r>
    <r>
      <rPr>
        <sz val="16"/>
        <color rgb="FF000000"/>
        <rFont val="BIZ UDゴシック"/>
        <family val="3"/>
        <charset val="128"/>
      </rPr>
      <t>AMNK</t>
    </r>
    <rPh sb="0" eb="2">
      <t>フクダ</t>
    </rPh>
    <rPh sb="2" eb="4">
      <t>トウブ</t>
    </rPh>
    <phoneticPr fontId="3"/>
  </si>
  <si>
    <r>
      <t>稲佐</t>
    </r>
    <r>
      <rPr>
        <sz val="16"/>
        <color rgb="FF000000"/>
        <rFont val="BIZ UDゴシック"/>
        <family val="3"/>
        <charset val="128"/>
      </rPr>
      <t>AMNK</t>
    </r>
    <rPh sb="0" eb="1">
      <t>イネ</t>
    </rPh>
    <rPh sb="1" eb="2">
      <t>タスク</t>
    </rPh>
    <phoneticPr fontId="3"/>
  </si>
  <si>
    <r>
      <t>城山</t>
    </r>
    <r>
      <rPr>
        <sz val="16"/>
        <color rgb="FF000000"/>
        <rFont val="BIZ UDゴシック"/>
        <family val="3"/>
        <charset val="128"/>
      </rPr>
      <t>AMNK</t>
    </r>
    <rPh sb="0" eb="1">
      <t>シロ</t>
    </rPh>
    <rPh sb="1" eb="2">
      <t>ヤマ</t>
    </rPh>
    <phoneticPr fontId="3"/>
  </si>
  <si>
    <r>
      <t>城栄</t>
    </r>
    <r>
      <rPr>
        <sz val="16"/>
        <color rgb="FF000000"/>
        <rFont val="BIZ UDゴシック"/>
        <family val="3"/>
        <charset val="128"/>
      </rPr>
      <t>AMNSK</t>
    </r>
    <rPh sb="0" eb="1">
      <t>シロ</t>
    </rPh>
    <rPh sb="1" eb="2">
      <t>エイ</t>
    </rPh>
    <phoneticPr fontId="3"/>
  </si>
  <si>
    <r>
      <t>浦上駅前</t>
    </r>
    <r>
      <rPr>
        <sz val="16"/>
        <color rgb="FF000000"/>
        <rFont val="BIZ UDゴシック"/>
        <family val="3"/>
        <charset val="128"/>
      </rPr>
      <t>AMNSK</t>
    </r>
    <rPh sb="0" eb="2">
      <t>ウラカミ</t>
    </rPh>
    <rPh sb="2" eb="4">
      <t>エキマエ</t>
    </rPh>
    <phoneticPr fontId="3"/>
  </si>
  <si>
    <r>
      <t>大手</t>
    </r>
    <r>
      <rPr>
        <sz val="16"/>
        <color rgb="FF000000"/>
        <rFont val="BIZ UDゴシック"/>
        <family val="3"/>
        <charset val="128"/>
      </rPr>
      <t>AMNSK</t>
    </r>
    <rPh sb="0" eb="1">
      <t>オオ</t>
    </rPh>
    <rPh sb="1" eb="2">
      <t>テ</t>
    </rPh>
    <phoneticPr fontId="14"/>
  </si>
  <si>
    <r>
      <t>道の尾・滑石</t>
    </r>
    <r>
      <rPr>
        <sz val="16"/>
        <color rgb="FF000000"/>
        <rFont val="BIZ UDゴシック"/>
        <family val="3"/>
        <charset val="128"/>
      </rPr>
      <t>AMNSK</t>
    </r>
    <rPh sb="0" eb="1">
      <t>ミチ</t>
    </rPh>
    <rPh sb="2" eb="3">
      <t>オ</t>
    </rPh>
    <rPh sb="4" eb="5">
      <t>ナメ</t>
    </rPh>
    <rPh sb="5" eb="6">
      <t>イシ</t>
    </rPh>
    <phoneticPr fontId="3"/>
  </si>
  <si>
    <r>
      <t>滑石西部</t>
    </r>
    <r>
      <rPr>
        <sz val="16"/>
        <color rgb="FF000000"/>
        <rFont val="BIZ UDゴシック"/>
        <family val="3"/>
        <charset val="128"/>
      </rPr>
      <t>MS</t>
    </r>
    <rPh sb="0" eb="1">
      <t>ナメ</t>
    </rPh>
    <rPh sb="1" eb="2">
      <t>イシ</t>
    </rPh>
    <rPh sb="2" eb="3">
      <t>ニシ</t>
    </rPh>
    <rPh sb="3" eb="4">
      <t>ブ</t>
    </rPh>
    <phoneticPr fontId="3"/>
  </si>
  <si>
    <r>
      <t>村松</t>
    </r>
    <r>
      <rPr>
        <sz val="16"/>
        <color rgb="FF000000"/>
        <rFont val="BIZ UDゴシック"/>
        <family val="3"/>
        <charset val="128"/>
      </rPr>
      <t>AMK</t>
    </r>
    <rPh sb="0" eb="2">
      <t>ムラマツ</t>
    </rPh>
    <phoneticPr fontId="3"/>
  </si>
  <si>
    <r>
      <t>長浦</t>
    </r>
    <r>
      <rPr>
        <sz val="16"/>
        <color rgb="FF000000"/>
        <rFont val="BIZ UDゴシック"/>
        <family val="3"/>
        <charset val="128"/>
      </rPr>
      <t>AMNK</t>
    </r>
    <rPh sb="0" eb="1">
      <t>ナガ</t>
    </rPh>
    <rPh sb="1" eb="2">
      <t>ウラ</t>
    </rPh>
    <phoneticPr fontId="3"/>
  </si>
  <si>
    <r>
      <t>★</t>
    </r>
    <r>
      <rPr>
        <sz val="20"/>
        <rFont val="BIZ UDゴシック"/>
        <family val="3"/>
        <charset val="128"/>
      </rPr>
      <t>池島</t>
    </r>
    <r>
      <rPr>
        <sz val="16"/>
        <rFont val="BIZ UDゴシック"/>
        <family val="3"/>
        <charset val="128"/>
      </rPr>
      <t>MN</t>
    </r>
    <rPh sb="1" eb="3">
      <t>イケシマ</t>
    </rPh>
    <phoneticPr fontId="3"/>
  </si>
  <si>
    <r>
      <t>矢上南</t>
    </r>
    <r>
      <rPr>
        <sz val="16"/>
        <color rgb="FF000000"/>
        <rFont val="BIZ UDゴシック"/>
        <family val="3"/>
        <charset val="128"/>
      </rPr>
      <t>AMNK</t>
    </r>
    <rPh sb="0" eb="2">
      <t>ヤガミ</t>
    </rPh>
    <rPh sb="2" eb="3">
      <t>ミナミ</t>
    </rPh>
    <phoneticPr fontId="4"/>
  </si>
  <si>
    <r>
      <t>矢上</t>
    </r>
    <r>
      <rPr>
        <sz val="16"/>
        <color rgb="FF000000"/>
        <rFont val="BIZ UDゴシック"/>
        <family val="3"/>
        <charset val="128"/>
      </rPr>
      <t>AMNSK</t>
    </r>
    <rPh sb="0" eb="1">
      <t>ヤ</t>
    </rPh>
    <rPh sb="1" eb="2">
      <t>ウエ</t>
    </rPh>
    <phoneticPr fontId="4"/>
  </si>
  <si>
    <r>
      <t>東長崎</t>
    </r>
    <r>
      <rPr>
        <sz val="16"/>
        <color rgb="FF000000"/>
        <rFont val="BIZ UDゴシック"/>
        <family val="3"/>
        <charset val="128"/>
      </rPr>
      <t>AMNSK</t>
    </r>
    <rPh sb="0" eb="1">
      <t>ヒガシ</t>
    </rPh>
    <rPh sb="1" eb="3">
      <t>ナガサキ</t>
    </rPh>
    <phoneticPr fontId="4"/>
  </si>
  <si>
    <r>
      <t>時津中央</t>
    </r>
    <r>
      <rPr>
        <sz val="16"/>
        <color rgb="FF000000"/>
        <rFont val="BIZ UDゴシック"/>
        <family val="3"/>
        <charset val="128"/>
      </rPr>
      <t>AMNK</t>
    </r>
    <rPh sb="0" eb="2">
      <t>トキツ</t>
    </rPh>
    <rPh sb="2" eb="4">
      <t>チュウオウ</t>
    </rPh>
    <phoneticPr fontId="4"/>
  </si>
  <si>
    <r>
      <t>中央大浦</t>
    </r>
    <r>
      <rPr>
        <sz val="16"/>
        <color rgb="FF000000"/>
        <rFont val="BIZ UDゴシック"/>
        <family val="3"/>
        <charset val="128"/>
      </rPr>
      <t>S</t>
    </r>
    <rPh sb="0" eb="2">
      <t>チュウオウ</t>
    </rPh>
    <rPh sb="2" eb="4">
      <t>オオウラ</t>
    </rPh>
    <phoneticPr fontId="4"/>
  </si>
  <si>
    <r>
      <t>戸町</t>
    </r>
    <r>
      <rPr>
        <sz val="16"/>
        <color rgb="FF000000"/>
        <rFont val="BIZ UDゴシック"/>
        <family val="3"/>
        <charset val="128"/>
      </rPr>
      <t>S</t>
    </r>
    <rPh sb="0" eb="1">
      <t>ト</t>
    </rPh>
    <rPh sb="1" eb="2">
      <t>マチ</t>
    </rPh>
    <phoneticPr fontId="2"/>
  </si>
  <si>
    <r>
      <t>中川</t>
    </r>
    <r>
      <rPr>
        <sz val="16"/>
        <color rgb="FF000000"/>
        <rFont val="BIZ UDゴシック"/>
        <family val="3"/>
        <charset val="128"/>
      </rPr>
      <t>K</t>
    </r>
    <rPh sb="0" eb="2">
      <t>ナカガワ</t>
    </rPh>
    <phoneticPr fontId="3"/>
  </si>
  <si>
    <r>
      <t>西山</t>
    </r>
    <r>
      <rPr>
        <b/>
        <sz val="16"/>
        <rFont val="BIZ UDゴシック"/>
        <family val="3"/>
        <charset val="128"/>
      </rPr>
      <t>K</t>
    </r>
    <rPh sb="0" eb="1">
      <t>ニシ</t>
    </rPh>
    <rPh sb="1" eb="2">
      <t>ヤマ</t>
    </rPh>
    <phoneticPr fontId="3"/>
  </si>
  <si>
    <r>
      <t>新戸町</t>
    </r>
    <r>
      <rPr>
        <sz val="16"/>
        <color rgb="FF000000"/>
        <rFont val="BIZ UDゴシック"/>
        <family val="3"/>
        <charset val="128"/>
      </rPr>
      <t>ANK</t>
    </r>
    <rPh sb="0" eb="1">
      <t>シン</t>
    </rPh>
    <rPh sb="1" eb="3">
      <t>トマチ</t>
    </rPh>
    <phoneticPr fontId="4"/>
  </si>
  <si>
    <r>
      <t>南長崎</t>
    </r>
    <r>
      <rPr>
        <sz val="16"/>
        <color rgb="FF000000"/>
        <rFont val="BIZ UDゴシック"/>
        <family val="3"/>
        <charset val="128"/>
      </rPr>
      <t>ANK</t>
    </r>
    <rPh sb="0" eb="1">
      <t>ミナミ</t>
    </rPh>
    <rPh sb="1" eb="3">
      <t>ナガサキ</t>
    </rPh>
    <phoneticPr fontId="4"/>
  </si>
  <si>
    <r>
      <t>浦上</t>
    </r>
    <r>
      <rPr>
        <sz val="16"/>
        <color rgb="FF000000"/>
        <rFont val="BIZ UDゴシック"/>
        <family val="3"/>
        <charset val="128"/>
      </rPr>
      <t>K</t>
    </r>
    <rPh sb="0" eb="2">
      <t>ウラカミ</t>
    </rPh>
    <phoneticPr fontId="3"/>
  </si>
  <si>
    <r>
      <t>住吉</t>
    </r>
    <r>
      <rPr>
        <sz val="16"/>
        <color rgb="FF000000"/>
        <rFont val="BIZ UDゴシック"/>
        <family val="3"/>
        <charset val="128"/>
      </rPr>
      <t>K</t>
    </r>
    <rPh sb="0" eb="2">
      <t>スミヨシ</t>
    </rPh>
    <phoneticPr fontId="3"/>
  </si>
  <si>
    <r>
      <t>三原･女の都</t>
    </r>
    <r>
      <rPr>
        <sz val="16"/>
        <color rgb="FF000000"/>
        <rFont val="BIZ UDゴシック"/>
        <family val="3"/>
        <charset val="128"/>
      </rPr>
      <t>K</t>
    </r>
    <rPh sb="0" eb="2">
      <t>ミハラ</t>
    </rPh>
    <rPh sb="3" eb="4">
      <t>オンナ</t>
    </rPh>
    <rPh sb="5" eb="6">
      <t>ミヤコ</t>
    </rPh>
    <phoneticPr fontId="3"/>
  </si>
  <si>
    <r>
      <t>滑石</t>
    </r>
    <r>
      <rPr>
        <sz val="16"/>
        <color rgb="FF000000"/>
        <rFont val="BIZ UDゴシック"/>
        <family val="3"/>
        <charset val="128"/>
      </rPr>
      <t>ANK</t>
    </r>
    <rPh sb="0" eb="1">
      <t>ナメ</t>
    </rPh>
    <rPh sb="1" eb="2">
      <t>イシ</t>
    </rPh>
    <phoneticPr fontId="5"/>
  </si>
  <si>
    <r>
      <t>北部</t>
    </r>
    <r>
      <rPr>
        <sz val="16"/>
        <color rgb="FF000000"/>
        <rFont val="BIZ UDゴシック"/>
        <family val="3"/>
        <charset val="128"/>
      </rPr>
      <t>AN</t>
    </r>
    <rPh sb="0" eb="2">
      <t>ホクブ</t>
    </rPh>
    <phoneticPr fontId="5"/>
  </si>
  <si>
    <r>
      <t>長与</t>
    </r>
    <r>
      <rPr>
        <sz val="16"/>
        <color rgb="FF000000"/>
        <rFont val="BIZ UDゴシック"/>
        <family val="3"/>
        <charset val="128"/>
      </rPr>
      <t>K</t>
    </r>
    <rPh sb="0" eb="2">
      <t>ナガヨ</t>
    </rPh>
    <phoneticPr fontId="3"/>
  </si>
  <si>
    <r>
      <t>時津</t>
    </r>
    <r>
      <rPr>
        <sz val="16"/>
        <color rgb="FF000000"/>
        <rFont val="BIZ UDゴシック"/>
        <family val="3"/>
        <charset val="128"/>
      </rPr>
      <t>N</t>
    </r>
    <rPh sb="0" eb="2">
      <t>トキツ</t>
    </rPh>
    <phoneticPr fontId="2"/>
  </si>
  <si>
    <r>
      <t>大瀬戸</t>
    </r>
    <r>
      <rPr>
        <sz val="16"/>
        <rFont val="BIZ UDゴシック"/>
        <family val="3"/>
        <charset val="128"/>
      </rPr>
      <t>AMYNK</t>
    </r>
    <rPh sb="0" eb="3">
      <t>オオセト</t>
    </rPh>
    <phoneticPr fontId="3"/>
  </si>
  <si>
    <r>
      <t>西海西部</t>
    </r>
    <r>
      <rPr>
        <sz val="16"/>
        <color rgb="FF000000"/>
        <rFont val="BIZ UDゴシック"/>
        <family val="3"/>
        <charset val="128"/>
      </rPr>
      <t>AMNK</t>
    </r>
    <rPh sb="0" eb="4">
      <t>サイカイセイブ</t>
    </rPh>
    <phoneticPr fontId="2"/>
  </si>
  <si>
    <r>
      <t>琴海北部</t>
    </r>
    <r>
      <rPr>
        <sz val="16"/>
        <color rgb="FF000000"/>
        <rFont val="BIZ UDゴシック"/>
        <family val="3"/>
        <charset val="128"/>
      </rPr>
      <t>AMYNSK</t>
    </r>
    <rPh sb="0" eb="2">
      <t>キンカイ</t>
    </rPh>
    <rPh sb="2" eb="4">
      <t>ホクブ</t>
    </rPh>
    <rPh sb="4" eb="5">
      <t>カナグシ</t>
    </rPh>
    <phoneticPr fontId="3"/>
  </si>
  <si>
    <r>
      <t>北諌早</t>
    </r>
    <r>
      <rPr>
        <sz val="16"/>
        <color rgb="FF000000"/>
        <rFont val="BIZ UDゴシック"/>
        <family val="3"/>
        <charset val="128"/>
      </rPr>
      <t>M</t>
    </r>
    <rPh sb="0" eb="1">
      <t>キタ</t>
    </rPh>
    <rPh sb="1" eb="3">
      <t>イサハヤ</t>
    </rPh>
    <phoneticPr fontId="2"/>
  </si>
  <si>
    <r>
      <t>西諌早</t>
    </r>
    <r>
      <rPr>
        <sz val="16"/>
        <color rgb="FF000000"/>
        <rFont val="BIZ UDゴシック"/>
        <family val="3"/>
        <charset val="128"/>
      </rPr>
      <t>K</t>
    </r>
    <rPh sb="0" eb="1">
      <t>ニシ</t>
    </rPh>
    <rPh sb="1" eb="3">
      <t>イサハヤ</t>
    </rPh>
    <phoneticPr fontId="2"/>
  </si>
  <si>
    <r>
      <t>諌早インター</t>
    </r>
    <r>
      <rPr>
        <sz val="16"/>
        <color rgb="FF000000"/>
        <rFont val="BIZ UDゴシック"/>
        <family val="3"/>
        <charset val="128"/>
      </rPr>
      <t>K</t>
    </r>
    <rPh sb="0" eb="2">
      <t>イサハヤ</t>
    </rPh>
    <phoneticPr fontId="3"/>
  </si>
  <si>
    <r>
      <t>高来</t>
    </r>
    <r>
      <rPr>
        <sz val="16"/>
        <color rgb="FF000000"/>
        <rFont val="BIZ UDゴシック"/>
        <family val="3"/>
        <charset val="128"/>
      </rPr>
      <t>AMYNSK</t>
    </r>
    <rPh sb="0" eb="2">
      <t>タカキ</t>
    </rPh>
    <phoneticPr fontId="3"/>
  </si>
  <si>
    <r>
      <t>喜々津</t>
    </r>
    <r>
      <rPr>
        <sz val="16"/>
        <color rgb="FF000000"/>
        <rFont val="BIZ UDゴシック"/>
        <family val="3"/>
        <charset val="128"/>
      </rPr>
      <t>ANK</t>
    </r>
    <rPh sb="0" eb="3">
      <t>キキツ</t>
    </rPh>
    <phoneticPr fontId="5"/>
  </si>
  <si>
    <r>
      <t>島原松尾</t>
    </r>
    <r>
      <rPr>
        <sz val="16"/>
        <color rgb="FF000000"/>
        <rFont val="BIZ UDゴシック"/>
        <family val="3"/>
        <charset val="128"/>
      </rPr>
      <t>AMYNK</t>
    </r>
    <rPh sb="0" eb="2">
      <t>シマバラ</t>
    </rPh>
    <rPh sb="2" eb="4">
      <t>マツオ</t>
    </rPh>
    <phoneticPr fontId="3"/>
  </si>
  <si>
    <r>
      <t>大三東</t>
    </r>
    <r>
      <rPr>
        <sz val="16"/>
        <color rgb="FF000000"/>
        <rFont val="BIZ UDゴシック"/>
        <family val="3"/>
        <charset val="128"/>
      </rPr>
      <t>AMYNK</t>
    </r>
    <rPh sb="0" eb="3">
      <t>ｵｵﾐｻｷ</t>
    </rPh>
    <phoneticPr fontId="3" type="halfwidthKatakana" alignment="distributed"/>
  </si>
  <si>
    <r>
      <t>島原北部</t>
    </r>
    <r>
      <rPr>
        <sz val="16"/>
        <rFont val="BIZ UDゴシック"/>
        <family val="3"/>
        <charset val="128"/>
      </rPr>
      <t>S</t>
    </r>
    <rPh sb="0" eb="1">
      <t>シマ</t>
    </rPh>
    <rPh sb="1" eb="2">
      <t>ハラ</t>
    </rPh>
    <rPh sb="2" eb="4">
      <t>ホクブ</t>
    </rPh>
    <phoneticPr fontId="2"/>
  </si>
  <si>
    <r>
      <t>島原北部</t>
    </r>
    <r>
      <rPr>
        <sz val="16"/>
        <rFont val="BIZ UDゴシック"/>
        <family val="3"/>
        <charset val="128"/>
      </rPr>
      <t>K</t>
    </r>
    <rPh sb="0" eb="2">
      <t>シマバラ</t>
    </rPh>
    <rPh sb="2" eb="4">
      <t>ホクブ</t>
    </rPh>
    <phoneticPr fontId="3"/>
  </si>
  <si>
    <r>
      <t>島原南部</t>
    </r>
    <r>
      <rPr>
        <sz val="16"/>
        <rFont val="BIZ UDゴシック"/>
        <family val="3"/>
        <charset val="128"/>
      </rPr>
      <t>K</t>
    </r>
    <rPh sb="0" eb="1">
      <t>シマ</t>
    </rPh>
    <rPh sb="1" eb="2">
      <t>ハラ</t>
    </rPh>
    <rPh sb="2" eb="4">
      <t>ナンブ</t>
    </rPh>
    <phoneticPr fontId="3"/>
  </si>
  <si>
    <r>
      <t>多比良</t>
    </r>
    <r>
      <rPr>
        <sz val="16"/>
        <color rgb="FF000000"/>
        <rFont val="BIZ UDゴシック"/>
        <family val="3"/>
        <charset val="128"/>
      </rPr>
      <t>AMNYK</t>
    </r>
    <rPh sb="0" eb="1">
      <t>タ</t>
    </rPh>
    <rPh sb="1" eb="2">
      <t>ヒ</t>
    </rPh>
    <rPh sb="2" eb="3">
      <t>リョウ</t>
    </rPh>
    <phoneticPr fontId="3"/>
  </si>
  <si>
    <r>
      <t>神代</t>
    </r>
    <r>
      <rPr>
        <sz val="16"/>
        <color rgb="FF000000"/>
        <rFont val="BIZ UDゴシック"/>
        <family val="3"/>
        <charset val="128"/>
      </rPr>
      <t>AMYNK</t>
    </r>
    <rPh sb="0" eb="2">
      <t>カミヨ</t>
    </rPh>
    <phoneticPr fontId="3"/>
  </si>
  <si>
    <r>
      <t>西郷</t>
    </r>
    <r>
      <rPr>
        <sz val="16"/>
        <color rgb="FF000000"/>
        <rFont val="BIZ UDゴシック"/>
        <family val="3"/>
        <charset val="128"/>
      </rPr>
      <t>AMYNK</t>
    </r>
    <rPh sb="0" eb="2">
      <t>サイゴウ</t>
    </rPh>
    <phoneticPr fontId="3"/>
  </si>
  <si>
    <r>
      <t>吾妻</t>
    </r>
    <r>
      <rPr>
        <sz val="16"/>
        <color rgb="FF000000"/>
        <rFont val="BIZ UDゴシック"/>
        <family val="3"/>
        <charset val="128"/>
      </rPr>
      <t>AMYNK</t>
    </r>
    <rPh sb="0" eb="1">
      <t>ゴ</t>
    </rPh>
    <rPh sb="1" eb="2">
      <t>ツマ</t>
    </rPh>
    <phoneticPr fontId="3"/>
  </si>
  <si>
    <r>
      <t>愛野</t>
    </r>
    <r>
      <rPr>
        <sz val="16"/>
        <color rgb="FF000000"/>
        <rFont val="BIZ UDゴシック"/>
        <family val="3"/>
        <charset val="128"/>
      </rPr>
      <t>AMNYSK</t>
    </r>
    <rPh sb="0" eb="2">
      <t>アイノ</t>
    </rPh>
    <phoneticPr fontId="3"/>
  </si>
  <si>
    <r>
      <t>小浜</t>
    </r>
    <r>
      <rPr>
        <sz val="16"/>
        <color rgb="FF000000"/>
        <rFont val="BIZ UDゴシック"/>
        <family val="3"/>
        <charset val="128"/>
      </rPr>
      <t>AMYNK</t>
    </r>
    <rPh sb="0" eb="2">
      <t>オバマ</t>
    </rPh>
    <phoneticPr fontId="3"/>
  </si>
  <si>
    <r>
      <t>雲仙</t>
    </r>
    <r>
      <rPr>
        <sz val="16"/>
        <color rgb="FF000000"/>
        <rFont val="BIZ UDゴシック"/>
        <family val="3"/>
        <charset val="128"/>
      </rPr>
      <t>AMNK</t>
    </r>
    <rPh sb="0" eb="2">
      <t>ウンゼン</t>
    </rPh>
    <phoneticPr fontId="3"/>
  </si>
  <si>
    <r>
      <t>北串山</t>
    </r>
    <r>
      <rPr>
        <sz val="16"/>
        <color rgb="FF000000"/>
        <rFont val="BIZ UDゴシック"/>
        <family val="3"/>
        <charset val="128"/>
      </rPr>
      <t>AM</t>
    </r>
    <rPh sb="0" eb="1">
      <t>キタ</t>
    </rPh>
    <rPh sb="1" eb="2">
      <t>クシ</t>
    </rPh>
    <rPh sb="2" eb="3">
      <t>ヤマ</t>
    </rPh>
    <phoneticPr fontId="3"/>
  </si>
  <si>
    <r>
      <t>南串山</t>
    </r>
    <r>
      <rPr>
        <sz val="16"/>
        <color rgb="FF000000"/>
        <rFont val="BIZ UDゴシック"/>
        <family val="3"/>
        <charset val="128"/>
      </rPr>
      <t>AMNSK</t>
    </r>
    <rPh sb="0" eb="3">
      <t>ミナミクシヤマ</t>
    </rPh>
    <phoneticPr fontId="3"/>
  </si>
  <si>
    <r>
      <t>加津佐</t>
    </r>
    <r>
      <rPr>
        <sz val="16"/>
        <color rgb="FF000000"/>
        <rFont val="BIZ UDゴシック"/>
        <family val="3"/>
        <charset val="128"/>
      </rPr>
      <t>A</t>
    </r>
    <rPh sb="0" eb="1">
      <t>カ</t>
    </rPh>
    <rPh sb="1" eb="2">
      <t>ツ</t>
    </rPh>
    <rPh sb="2" eb="3">
      <t>サ</t>
    </rPh>
    <phoneticPr fontId="2"/>
  </si>
  <si>
    <r>
      <t>布津</t>
    </r>
    <r>
      <rPr>
        <sz val="16"/>
        <color rgb="FF000000"/>
        <rFont val="BIZ UDゴシック"/>
        <family val="3"/>
        <charset val="128"/>
      </rPr>
      <t>AMYK</t>
    </r>
    <rPh sb="0" eb="2">
      <t>フツ</t>
    </rPh>
    <phoneticPr fontId="3"/>
  </si>
  <si>
    <r>
      <t>深江</t>
    </r>
    <r>
      <rPr>
        <sz val="16"/>
        <color rgb="FF000000"/>
        <rFont val="BIZ UDゴシック"/>
        <family val="3"/>
        <charset val="128"/>
      </rPr>
      <t>AMYK</t>
    </r>
    <rPh sb="0" eb="2">
      <t>フカエ</t>
    </rPh>
    <phoneticPr fontId="3"/>
  </si>
  <si>
    <r>
      <t>口加</t>
    </r>
    <r>
      <rPr>
        <sz val="16"/>
        <rFont val="BIZ UDゴシック"/>
        <family val="3"/>
        <charset val="128"/>
      </rPr>
      <t>MSK</t>
    </r>
    <rPh sb="0" eb="1">
      <t>クチ</t>
    </rPh>
    <rPh sb="1" eb="2">
      <t>カ</t>
    </rPh>
    <phoneticPr fontId="3"/>
  </si>
  <si>
    <r>
      <t>有家</t>
    </r>
    <r>
      <rPr>
        <sz val="16"/>
        <rFont val="BIZ UDゴシック"/>
        <family val="3"/>
        <charset val="128"/>
      </rPr>
      <t>K</t>
    </r>
    <rPh sb="0" eb="2">
      <t>アリエ</t>
    </rPh>
    <phoneticPr fontId="3"/>
  </si>
  <si>
    <r>
      <t>深江布津</t>
    </r>
    <r>
      <rPr>
        <sz val="16"/>
        <rFont val="BIZ UDゴシック"/>
        <family val="3"/>
        <charset val="128"/>
      </rPr>
      <t>A</t>
    </r>
    <rPh sb="0" eb="2">
      <t>フカエ</t>
    </rPh>
    <rPh sb="2" eb="4">
      <t>フツ</t>
    </rPh>
    <phoneticPr fontId="2"/>
  </si>
  <si>
    <r>
      <t>大村</t>
    </r>
    <r>
      <rPr>
        <sz val="16"/>
        <color rgb="FF000000"/>
        <rFont val="BIZ UDゴシック"/>
        <family val="3"/>
        <charset val="128"/>
      </rPr>
      <t>MS</t>
    </r>
    <rPh sb="0" eb="2">
      <t>オオムラ</t>
    </rPh>
    <phoneticPr fontId="2"/>
  </si>
  <si>
    <r>
      <t>大村東</t>
    </r>
    <r>
      <rPr>
        <sz val="16"/>
        <color rgb="FF000000"/>
        <rFont val="BIZ UDゴシック"/>
        <family val="3"/>
        <charset val="128"/>
      </rPr>
      <t>MS</t>
    </r>
    <rPh sb="0" eb="2">
      <t>オオムラ</t>
    </rPh>
    <rPh sb="2" eb="3">
      <t>ヒガシ</t>
    </rPh>
    <phoneticPr fontId="2"/>
  </si>
  <si>
    <r>
      <t>福重</t>
    </r>
    <r>
      <rPr>
        <sz val="16"/>
        <color rgb="FF000000"/>
        <rFont val="BIZ UDゴシック"/>
        <family val="3"/>
        <charset val="128"/>
      </rPr>
      <t>AMNK</t>
    </r>
    <rPh sb="0" eb="2">
      <t>フクシゲ</t>
    </rPh>
    <phoneticPr fontId="3"/>
  </si>
  <si>
    <r>
      <t>松原</t>
    </r>
    <r>
      <rPr>
        <sz val="16"/>
        <color rgb="FF000000"/>
        <rFont val="BIZ UDゴシック"/>
        <family val="3"/>
        <charset val="128"/>
      </rPr>
      <t>AMNSK</t>
    </r>
    <rPh sb="0" eb="2">
      <t>マツバラ</t>
    </rPh>
    <phoneticPr fontId="3"/>
  </si>
  <si>
    <r>
      <t>竹松</t>
    </r>
    <r>
      <rPr>
        <sz val="16"/>
        <rFont val="BIZ UDゴシック"/>
        <family val="3"/>
        <charset val="128"/>
      </rPr>
      <t>S</t>
    </r>
    <rPh sb="0" eb="2">
      <t>タケマツ</t>
    </rPh>
    <phoneticPr fontId="2"/>
  </si>
  <si>
    <r>
      <t>東彼杵</t>
    </r>
    <r>
      <rPr>
        <sz val="16"/>
        <color rgb="FF000000"/>
        <rFont val="BIZ UDゴシック"/>
        <family val="3"/>
        <charset val="128"/>
      </rPr>
      <t>AMNK</t>
    </r>
    <rPh sb="0" eb="1">
      <t>ヒガシ</t>
    </rPh>
    <rPh sb="1" eb="3">
      <t>ソノギ</t>
    </rPh>
    <phoneticPr fontId="3"/>
  </si>
  <si>
    <r>
      <t>川棚</t>
    </r>
    <r>
      <rPr>
        <sz val="16"/>
        <color rgb="FF000000"/>
        <rFont val="BIZ UDゴシック"/>
        <family val="3"/>
        <charset val="128"/>
      </rPr>
      <t>AMSK</t>
    </r>
    <rPh sb="0" eb="2">
      <t>カワタナ</t>
    </rPh>
    <phoneticPr fontId="3"/>
  </si>
  <si>
    <r>
      <t>波佐見</t>
    </r>
    <r>
      <rPr>
        <sz val="16"/>
        <color rgb="FF000000"/>
        <rFont val="BIZ UDゴシック"/>
        <family val="3"/>
        <charset val="128"/>
      </rPr>
      <t>AMNSK</t>
    </r>
    <rPh sb="0" eb="3">
      <t>ハサミ</t>
    </rPh>
    <phoneticPr fontId="3"/>
  </si>
  <si>
    <r>
      <t>日宇･天神</t>
    </r>
    <r>
      <rPr>
        <sz val="16"/>
        <color rgb="FF000000"/>
        <rFont val="BIZ UDゴシック"/>
        <family val="3"/>
        <charset val="128"/>
      </rPr>
      <t>MSK</t>
    </r>
    <rPh sb="0" eb="2">
      <t>ヒウ</t>
    </rPh>
    <rPh sb="3" eb="5">
      <t>テンジン</t>
    </rPh>
    <phoneticPr fontId="3"/>
  </si>
  <si>
    <r>
      <t>西部</t>
    </r>
    <r>
      <rPr>
        <sz val="16"/>
        <color rgb="FF000000"/>
        <rFont val="BIZ UDゴシック"/>
        <family val="3"/>
        <charset val="128"/>
      </rPr>
      <t>AN</t>
    </r>
    <rPh sb="0" eb="2">
      <t>セイブ</t>
    </rPh>
    <phoneticPr fontId="3"/>
  </si>
  <si>
    <r>
      <t>中里皆瀬</t>
    </r>
    <r>
      <rPr>
        <sz val="16"/>
        <color rgb="FF000000"/>
        <rFont val="BIZ UDゴシック"/>
        <family val="3"/>
        <charset val="128"/>
      </rPr>
      <t>K</t>
    </r>
    <rPh sb="0" eb="2">
      <t>ナカザト</t>
    </rPh>
    <rPh sb="2" eb="4">
      <t>ミナセ</t>
    </rPh>
    <phoneticPr fontId="3"/>
  </si>
  <si>
    <r>
      <t>三川内</t>
    </r>
    <r>
      <rPr>
        <sz val="16"/>
        <color rgb="FF000000"/>
        <rFont val="BIZ UDゴシック"/>
        <family val="3"/>
        <charset val="128"/>
      </rPr>
      <t>AMYNK</t>
    </r>
    <rPh sb="0" eb="3">
      <t>ミカワチ</t>
    </rPh>
    <phoneticPr fontId="2"/>
  </si>
  <si>
    <r>
      <t>吉井世知原</t>
    </r>
    <r>
      <rPr>
        <sz val="16"/>
        <color rgb="FF000000"/>
        <rFont val="BIZ UDゴシック"/>
        <family val="3"/>
        <charset val="128"/>
      </rPr>
      <t>AMNSK</t>
    </r>
    <rPh sb="0" eb="1">
      <t>キチ</t>
    </rPh>
    <rPh sb="1" eb="2">
      <t>イ</t>
    </rPh>
    <rPh sb="2" eb="5">
      <t>セチバル</t>
    </rPh>
    <phoneticPr fontId="3"/>
  </si>
  <si>
    <r>
      <t>江迎･鹿町</t>
    </r>
    <r>
      <rPr>
        <sz val="16"/>
        <color rgb="FF000000"/>
        <rFont val="BIZ UDゴシック"/>
        <family val="3"/>
        <charset val="128"/>
      </rPr>
      <t>AMNK</t>
    </r>
    <rPh sb="0" eb="2">
      <t>エムカエ</t>
    </rPh>
    <rPh sb="3" eb="5">
      <t>シカマチ</t>
    </rPh>
    <phoneticPr fontId="2"/>
  </si>
  <si>
    <r>
      <t>天神･日宇</t>
    </r>
    <r>
      <rPr>
        <sz val="16"/>
        <rFont val="BIZ UDゴシック"/>
        <family val="3"/>
        <charset val="128"/>
      </rPr>
      <t>S</t>
    </r>
    <rPh sb="0" eb="2">
      <t>テンジン</t>
    </rPh>
    <rPh sb="3" eb="5">
      <t>ヒウ</t>
    </rPh>
    <phoneticPr fontId="2"/>
  </si>
  <si>
    <r>
      <t>大宮･中央</t>
    </r>
    <r>
      <rPr>
        <sz val="16"/>
        <rFont val="BIZ UDゴシック"/>
        <family val="3"/>
        <charset val="128"/>
      </rPr>
      <t>S</t>
    </r>
    <rPh sb="0" eb="2">
      <t>オオミヤ</t>
    </rPh>
    <phoneticPr fontId="2"/>
  </si>
  <si>
    <r>
      <t>俵町</t>
    </r>
    <r>
      <rPr>
        <sz val="16"/>
        <rFont val="BIZ UDゴシック"/>
        <family val="3"/>
        <charset val="128"/>
      </rPr>
      <t>S</t>
    </r>
    <rPh sb="0" eb="2">
      <t>タワラマチ</t>
    </rPh>
    <phoneticPr fontId="2"/>
  </si>
  <si>
    <r>
      <t>大野</t>
    </r>
    <r>
      <rPr>
        <sz val="16"/>
        <rFont val="BIZ UDゴシック"/>
        <family val="3"/>
        <charset val="128"/>
      </rPr>
      <t>S</t>
    </r>
    <rPh sb="0" eb="2">
      <t>オオノ</t>
    </rPh>
    <phoneticPr fontId="2"/>
  </si>
  <si>
    <r>
      <t>日宇黒髪</t>
    </r>
    <r>
      <rPr>
        <sz val="16"/>
        <rFont val="BIZ UDゴシック"/>
        <family val="3"/>
        <charset val="128"/>
      </rPr>
      <t>K</t>
    </r>
    <rPh sb="0" eb="2">
      <t>ヒウ</t>
    </rPh>
    <rPh sb="2" eb="4">
      <t>クロカミ</t>
    </rPh>
    <phoneticPr fontId="3"/>
  </si>
  <si>
    <r>
      <t>天神</t>
    </r>
    <r>
      <rPr>
        <sz val="16"/>
        <rFont val="BIZ UDゴシック"/>
        <family val="3"/>
        <charset val="128"/>
      </rPr>
      <t>AN</t>
    </r>
    <rPh sb="0" eb="2">
      <t>テンジン</t>
    </rPh>
    <phoneticPr fontId="2"/>
  </si>
  <si>
    <r>
      <t>大宮汐見</t>
    </r>
    <r>
      <rPr>
        <sz val="16"/>
        <rFont val="BIZ UDゴシック"/>
        <family val="3"/>
        <charset val="128"/>
      </rPr>
      <t>AN</t>
    </r>
    <rPh sb="0" eb="2">
      <t>オオミヤ</t>
    </rPh>
    <rPh sb="2" eb="4">
      <t>シオミ</t>
    </rPh>
    <phoneticPr fontId="2"/>
  </si>
  <si>
    <r>
      <t>中央</t>
    </r>
    <r>
      <rPr>
        <sz val="16"/>
        <rFont val="BIZ UDゴシック"/>
        <family val="3"/>
        <charset val="128"/>
      </rPr>
      <t>K</t>
    </r>
    <rPh sb="0" eb="2">
      <t>チュウオウ</t>
    </rPh>
    <phoneticPr fontId="2"/>
  </si>
  <si>
    <r>
      <t>御船福田</t>
    </r>
    <r>
      <rPr>
        <sz val="16"/>
        <rFont val="BIZ UDゴシック"/>
        <family val="3"/>
        <charset val="128"/>
      </rPr>
      <t>K</t>
    </r>
    <rPh sb="0" eb="2">
      <t>オフネ</t>
    </rPh>
    <rPh sb="2" eb="4">
      <t>フクダ</t>
    </rPh>
    <phoneticPr fontId="2"/>
  </si>
  <si>
    <r>
      <t>早岐南</t>
    </r>
    <r>
      <rPr>
        <sz val="16"/>
        <rFont val="BIZ UDゴシック"/>
        <family val="3"/>
        <charset val="128"/>
      </rPr>
      <t>AMYSK</t>
    </r>
    <rPh sb="0" eb="2">
      <t>ハイキ</t>
    </rPh>
    <rPh sb="2" eb="3">
      <t>ミナミ</t>
    </rPh>
    <phoneticPr fontId="2"/>
  </si>
  <si>
    <r>
      <t>早岐･大塔</t>
    </r>
    <r>
      <rPr>
        <sz val="16"/>
        <rFont val="BIZ UDゴシック"/>
        <family val="3"/>
        <charset val="128"/>
      </rPr>
      <t>AMYSK</t>
    </r>
    <rPh sb="0" eb="2">
      <t>ハイキ</t>
    </rPh>
    <rPh sb="3" eb="5">
      <t>ダイトウ</t>
    </rPh>
    <phoneticPr fontId="2"/>
  </si>
  <si>
    <r>
      <t>黒髪･日宇</t>
    </r>
    <r>
      <rPr>
        <sz val="16"/>
        <rFont val="BIZ UDゴシック"/>
        <family val="3"/>
        <charset val="128"/>
      </rPr>
      <t>AMK</t>
    </r>
    <rPh sb="0" eb="2">
      <t>クロカミ</t>
    </rPh>
    <rPh sb="3" eb="5">
      <t>ヒウ</t>
    </rPh>
    <phoneticPr fontId="3"/>
  </si>
  <si>
    <r>
      <t>中央</t>
    </r>
    <r>
      <rPr>
        <sz val="16"/>
        <rFont val="BIZ UDゴシック"/>
        <family val="3"/>
        <charset val="128"/>
      </rPr>
      <t>A</t>
    </r>
    <rPh sb="0" eb="2">
      <t>チュウオウ</t>
    </rPh>
    <phoneticPr fontId="3"/>
  </si>
  <si>
    <r>
      <t>高梨</t>
    </r>
    <r>
      <rPr>
        <sz val="16"/>
        <rFont val="BIZ UDゴシック"/>
        <family val="3"/>
        <charset val="128"/>
      </rPr>
      <t>AK</t>
    </r>
    <rPh sb="0" eb="2">
      <t>タカナシ</t>
    </rPh>
    <phoneticPr fontId="3"/>
  </si>
  <si>
    <r>
      <t>日野</t>
    </r>
    <r>
      <rPr>
        <sz val="16"/>
        <rFont val="BIZ UDゴシック"/>
        <family val="3"/>
        <charset val="128"/>
      </rPr>
      <t>AMS</t>
    </r>
    <rPh sb="0" eb="1">
      <t>ヒ</t>
    </rPh>
    <rPh sb="1" eb="2">
      <t>ノ</t>
    </rPh>
    <phoneticPr fontId="3"/>
  </si>
  <si>
    <r>
      <t>俵町</t>
    </r>
    <r>
      <rPr>
        <sz val="16"/>
        <rFont val="BIZ UDゴシック"/>
        <family val="3"/>
        <charset val="128"/>
      </rPr>
      <t>AK</t>
    </r>
    <rPh sb="0" eb="2">
      <t>タワラマチ</t>
    </rPh>
    <phoneticPr fontId="3"/>
  </si>
  <si>
    <r>
      <t>大野</t>
    </r>
    <r>
      <rPr>
        <sz val="16"/>
        <rFont val="BIZ UDゴシック"/>
        <family val="3"/>
        <charset val="128"/>
      </rPr>
      <t>AK</t>
    </r>
    <rPh sb="0" eb="2">
      <t>オオノ</t>
    </rPh>
    <phoneticPr fontId="3"/>
  </si>
  <si>
    <r>
      <t>相ノ浦</t>
    </r>
    <r>
      <rPr>
        <sz val="16"/>
        <rFont val="BIZ UDゴシック"/>
        <family val="3"/>
        <charset val="128"/>
      </rPr>
      <t>AMSK</t>
    </r>
    <rPh sb="0" eb="3">
      <t>アイノウラ</t>
    </rPh>
    <phoneticPr fontId="3"/>
  </si>
  <si>
    <r>
      <t>中里皆瀬</t>
    </r>
    <r>
      <rPr>
        <sz val="16"/>
        <rFont val="BIZ UDゴシック"/>
        <family val="3"/>
        <charset val="128"/>
      </rPr>
      <t>AM</t>
    </r>
    <rPh sb="0" eb="2">
      <t>ナカザト</t>
    </rPh>
    <rPh sb="2" eb="4">
      <t>ミナセ</t>
    </rPh>
    <phoneticPr fontId="3"/>
  </si>
  <si>
    <r>
      <t>佐々臼の浦</t>
    </r>
    <r>
      <rPr>
        <sz val="16"/>
        <color rgb="FF000000"/>
        <rFont val="BIZ UDゴシック"/>
        <family val="3"/>
        <charset val="128"/>
      </rPr>
      <t>AMNSK</t>
    </r>
    <rPh sb="0" eb="2">
      <t>サザ</t>
    </rPh>
    <rPh sb="2" eb="3">
      <t>ウス</t>
    </rPh>
    <rPh sb="4" eb="5">
      <t>ウラ</t>
    </rPh>
    <phoneticPr fontId="2"/>
  </si>
  <si>
    <r>
      <rPr>
        <sz val="20"/>
        <color indexed="10"/>
        <rFont val="BIZ UDゴシック"/>
        <family val="3"/>
        <charset val="128"/>
      </rPr>
      <t>★</t>
    </r>
    <r>
      <rPr>
        <sz val="20"/>
        <color indexed="8"/>
        <rFont val="BIZ UDゴシック"/>
        <family val="3"/>
        <charset val="128"/>
      </rPr>
      <t>小値賀</t>
    </r>
    <r>
      <rPr>
        <sz val="16"/>
        <color rgb="FF000000"/>
        <rFont val="BIZ UDゴシック"/>
        <family val="3"/>
        <charset val="128"/>
      </rPr>
      <t>AMYN</t>
    </r>
    <rPh sb="1" eb="2">
      <t>オ</t>
    </rPh>
    <rPh sb="2" eb="3">
      <t>ネ</t>
    </rPh>
    <rPh sb="3" eb="4">
      <t>ガ</t>
    </rPh>
    <phoneticPr fontId="2"/>
  </si>
  <si>
    <r>
      <t>田平</t>
    </r>
    <r>
      <rPr>
        <sz val="16"/>
        <color rgb="FF000000"/>
        <rFont val="BIZ UDゴシック"/>
        <family val="3"/>
        <charset val="128"/>
      </rPr>
      <t>AMNK</t>
    </r>
    <rPh sb="0" eb="1">
      <t>タ</t>
    </rPh>
    <rPh sb="1" eb="2">
      <t>ヒラ</t>
    </rPh>
    <phoneticPr fontId="2"/>
  </si>
  <si>
    <r>
      <rPr>
        <sz val="20"/>
        <color indexed="10"/>
        <rFont val="BIZ UDゴシック"/>
        <family val="3"/>
        <charset val="128"/>
      </rPr>
      <t>◎</t>
    </r>
    <r>
      <rPr>
        <sz val="20"/>
        <color indexed="8"/>
        <rFont val="BIZ UDゴシック"/>
        <family val="3"/>
        <charset val="128"/>
      </rPr>
      <t>生月</t>
    </r>
    <r>
      <rPr>
        <sz val="16"/>
        <color rgb="FF000000"/>
        <rFont val="BIZ UDゴシック"/>
        <family val="3"/>
        <charset val="128"/>
      </rPr>
      <t>AMYN</t>
    </r>
    <rPh sb="1" eb="3">
      <t>イキツキ</t>
    </rPh>
    <phoneticPr fontId="2"/>
  </si>
  <si>
    <r>
      <t>御厨</t>
    </r>
    <r>
      <rPr>
        <sz val="16"/>
        <color rgb="FF000000"/>
        <rFont val="BIZ UDゴシック"/>
        <family val="3"/>
        <charset val="128"/>
      </rPr>
      <t>AMNK</t>
    </r>
    <rPh sb="0" eb="1">
      <t>ミ</t>
    </rPh>
    <rPh sb="1" eb="2">
      <t>チュウボウ</t>
    </rPh>
    <phoneticPr fontId="3"/>
  </si>
  <si>
    <r>
      <t>今福</t>
    </r>
    <r>
      <rPr>
        <sz val="16"/>
        <color rgb="FF000000"/>
        <rFont val="BIZ UDゴシック"/>
        <family val="3"/>
        <charset val="128"/>
      </rPr>
      <t>AMNK</t>
    </r>
    <rPh sb="0" eb="2">
      <t>イマフク</t>
    </rPh>
    <phoneticPr fontId="3"/>
  </si>
  <si>
    <r>
      <rPr>
        <sz val="20"/>
        <color indexed="10"/>
        <rFont val="BIZ UDゴシック"/>
        <family val="3"/>
        <charset val="128"/>
      </rPr>
      <t>◎</t>
    </r>
    <r>
      <rPr>
        <sz val="20"/>
        <color indexed="8"/>
        <rFont val="BIZ UDゴシック"/>
        <family val="3"/>
        <charset val="128"/>
      </rPr>
      <t>福島</t>
    </r>
    <r>
      <rPr>
        <sz val="16"/>
        <color rgb="FF000000"/>
        <rFont val="BIZ UDゴシック"/>
        <family val="3"/>
        <charset val="128"/>
      </rPr>
      <t>AMNK</t>
    </r>
    <rPh sb="1" eb="3">
      <t>フクシマ</t>
    </rPh>
    <phoneticPr fontId="3"/>
  </si>
  <si>
    <r>
      <rPr>
        <sz val="20"/>
        <color indexed="10"/>
        <rFont val="BIZ UDゴシック"/>
        <family val="3"/>
        <charset val="128"/>
      </rPr>
      <t>★</t>
    </r>
    <r>
      <rPr>
        <sz val="20"/>
        <color indexed="8"/>
        <rFont val="BIZ UDゴシック"/>
        <family val="3"/>
        <charset val="128"/>
      </rPr>
      <t>五島中央</t>
    </r>
    <r>
      <rPr>
        <sz val="16"/>
        <color rgb="FF000000"/>
        <rFont val="BIZ UDゴシック"/>
        <family val="3"/>
        <charset val="128"/>
      </rPr>
      <t>MS</t>
    </r>
    <rPh sb="1" eb="3">
      <t>ゴトウ</t>
    </rPh>
    <rPh sb="3" eb="5">
      <t>チュウオウ</t>
    </rPh>
    <phoneticPr fontId="2"/>
  </si>
  <si>
    <r>
      <rPr>
        <sz val="20"/>
        <color indexed="10"/>
        <rFont val="BIZ UDゴシック"/>
        <family val="3"/>
        <charset val="128"/>
      </rPr>
      <t>★</t>
    </r>
    <r>
      <rPr>
        <sz val="20"/>
        <color indexed="8"/>
        <rFont val="BIZ UDゴシック"/>
        <family val="3"/>
        <charset val="128"/>
      </rPr>
      <t>崎山</t>
    </r>
    <r>
      <rPr>
        <sz val="16"/>
        <color rgb="FF000000"/>
        <rFont val="BIZ UDゴシック"/>
        <family val="3"/>
        <charset val="128"/>
      </rPr>
      <t>M</t>
    </r>
    <rPh sb="1" eb="3">
      <t>サキヤマ</t>
    </rPh>
    <phoneticPr fontId="2"/>
  </si>
  <si>
    <r>
      <rPr>
        <sz val="20"/>
        <color indexed="10"/>
        <rFont val="BIZ UDゴシック"/>
        <family val="3"/>
        <charset val="128"/>
      </rPr>
      <t>★</t>
    </r>
    <r>
      <rPr>
        <sz val="20"/>
        <color indexed="8"/>
        <rFont val="BIZ UDゴシック"/>
        <family val="3"/>
        <charset val="128"/>
      </rPr>
      <t>久賀島</t>
    </r>
    <r>
      <rPr>
        <sz val="16"/>
        <color rgb="FF000000"/>
        <rFont val="BIZ UDゴシック"/>
        <family val="3"/>
        <charset val="128"/>
      </rPr>
      <t>AM</t>
    </r>
    <rPh sb="1" eb="3">
      <t>クガ</t>
    </rPh>
    <rPh sb="3" eb="4">
      <t>シマ</t>
    </rPh>
    <phoneticPr fontId="2"/>
  </si>
  <si>
    <r>
      <rPr>
        <sz val="20"/>
        <color indexed="10"/>
        <rFont val="BIZ UDゴシック"/>
        <family val="3"/>
        <charset val="128"/>
      </rPr>
      <t>★</t>
    </r>
    <r>
      <rPr>
        <sz val="20"/>
        <color indexed="8"/>
        <rFont val="BIZ UDゴシック"/>
        <family val="3"/>
        <charset val="128"/>
      </rPr>
      <t>三井楽</t>
    </r>
    <r>
      <rPr>
        <sz val="16"/>
        <color rgb="FF000000"/>
        <rFont val="BIZ UDゴシック"/>
        <family val="3"/>
        <charset val="128"/>
      </rPr>
      <t>AMYN</t>
    </r>
    <rPh sb="1" eb="2">
      <t>３</t>
    </rPh>
    <rPh sb="2" eb="3">
      <t>イ</t>
    </rPh>
    <rPh sb="3" eb="4">
      <t>ラク</t>
    </rPh>
    <phoneticPr fontId="3"/>
  </si>
  <si>
    <r>
      <rPr>
        <sz val="20"/>
        <color indexed="10"/>
        <rFont val="BIZ UDゴシック"/>
        <family val="3"/>
        <charset val="128"/>
      </rPr>
      <t>★</t>
    </r>
    <r>
      <rPr>
        <sz val="20"/>
        <color indexed="8"/>
        <rFont val="BIZ UDゴシック"/>
        <family val="3"/>
        <charset val="128"/>
      </rPr>
      <t>玉之浦</t>
    </r>
    <r>
      <rPr>
        <sz val="16"/>
        <color rgb="FF000000"/>
        <rFont val="BIZ UDゴシック"/>
        <family val="3"/>
        <charset val="128"/>
      </rPr>
      <t>AMN</t>
    </r>
    <rPh sb="1" eb="2">
      <t>タマ</t>
    </rPh>
    <rPh sb="2" eb="3">
      <t>ノ</t>
    </rPh>
    <rPh sb="3" eb="4">
      <t>ウラ</t>
    </rPh>
    <phoneticPr fontId="3"/>
  </si>
  <si>
    <r>
      <rPr>
        <sz val="20"/>
        <color indexed="10"/>
        <rFont val="BIZ UDゴシック"/>
        <family val="3"/>
        <charset val="128"/>
      </rPr>
      <t>★</t>
    </r>
    <r>
      <rPr>
        <sz val="20"/>
        <rFont val="BIZ UDゴシック"/>
        <family val="3"/>
        <charset val="128"/>
      </rPr>
      <t>富江</t>
    </r>
    <r>
      <rPr>
        <sz val="16"/>
        <rFont val="BIZ UDゴシック"/>
        <family val="3"/>
        <charset val="128"/>
      </rPr>
      <t>A</t>
    </r>
    <rPh sb="1" eb="3">
      <t>トミエ</t>
    </rPh>
    <phoneticPr fontId="3"/>
  </si>
  <si>
    <r>
      <rPr>
        <sz val="20"/>
        <color indexed="10"/>
        <rFont val="BIZ UDゴシック"/>
        <family val="3"/>
        <charset val="128"/>
      </rPr>
      <t>★</t>
    </r>
    <r>
      <rPr>
        <sz val="20"/>
        <color indexed="8"/>
        <rFont val="BIZ UDゴシック"/>
        <family val="3"/>
        <charset val="128"/>
      </rPr>
      <t>福江</t>
    </r>
    <r>
      <rPr>
        <sz val="16"/>
        <color rgb="FF000000"/>
        <rFont val="BIZ UDゴシック"/>
        <family val="3"/>
        <charset val="128"/>
      </rPr>
      <t>NK</t>
    </r>
    <rPh sb="1" eb="3">
      <t>フクエ</t>
    </rPh>
    <phoneticPr fontId="2"/>
  </si>
  <si>
    <r>
      <rPr>
        <sz val="20"/>
        <color indexed="10"/>
        <rFont val="BIZ UDゴシック"/>
        <family val="3"/>
        <charset val="128"/>
      </rPr>
      <t>★</t>
    </r>
    <r>
      <rPr>
        <sz val="20"/>
        <color indexed="8"/>
        <rFont val="BIZ UDゴシック"/>
        <family val="3"/>
        <charset val="128"/>
      </rPr>
      <t>富江</t>
    </r>
    <r>
      <rPr>
        <sz val="16"/>
        <color rgb="FF000000"/>
        <rFont val="BIZ UDゴシック"/>
        <family val="3"/>
        <charset val="128"/>
      </rPr>
      <t>MY</t>
    </r>
    <rPh sb="1" eb="3">
      <t>トミエ</t>
    </rPh>
    <phoneticPr fontId="2"/>
  </si>
  <si>
    <r>
      <rPr>
        <sz val="20"/>
        <color indexed="10"/>
        <rFont val="BIZ UDゴシック"/>
        <family val="3"/>
        <charset val="128"/>
      </rPr>
      <t>★</t>
    </r>
    <r>
      <rPr>
        <sz val="20"/>
        <color indexed="8"/>
        <rFont val="BIZ UDゴシック"/>
        <family val="3"/>
        <charset val="128"/>
      </rPr>
      <t>有川</t>
    </r>
    <r>
      <rPr>
        <sz val="16"/>
        <color rgb="FF000000"/>
        <rFont val="BIZ UDゴシック"/>
        <family val="3"/>
        <charset val="128"/>
      </rPr>
      <t>AMYNK</t>
    </r>
    <rPh sb="1" eb="3">
      <t>アリカワ</t>
    </rPh>
    <phoneticPr fontId="3"/>
  </si>
  <si>
    <r>
      <rPr>
        <sz val="20"/>
        <color indexed="10"/>
        <rFont val="BIZ UDゴシック"/>
        <family val="3"/>
        <charset val="128"/>
      </rPr>
      <t>★</t>
    </r>
    <r>
      <rPr>
        <sz val="20"/>
        <color indexed="8"/>
        <rFont val="BIZ UDゴシック"/>
        <family val="3"/>
        <charset val="128"/>
      </rPr>
      <t>勝本</t>
    </r>
    <r>
      <rPr>
        <sz val="16"/>
        <color rgb="FF000000"/>
        <rFont val="BIZ UDゴシック"/>
        <family val="3"/>
        <charset val="128"/>
      </rPr>
      <t>AK</t>
    </r>
    <rPh sb="1" eb="3">
      <t>カツモト</t>
    </rPh>
    <phoneticPr fontId="2"/>
  </si>
  <si>
    <r>
      <rPr>
        <sz val="20"/>
        <color indexed="10"/>
        <rFont val="BIZ UDゴシック"/>
        <family val="3"/>
        <charset val="128"/>
      </rPr>
      <t>★</t>
    </r>
    <r>
      <rPr>
        <sz val="20"/>
        <color indexed="8"/>
        <rFont val="BIZ UDゴシック"/>
        <family val="3"/>
        <charset val="128"/>
      </rPr>
      <t>比田勝</t>
    </r>
    <r>
      <rPr>
        <sz val="16"/>
        <color rgb="FF000000"/>
        <rFont val="BIZ UDゴシック"/>
        <family val="3"/>
        <charset val="128"/>
      </rPr>
      <t>AMY</t>
    </r>
    <rPh sb="1" eb="2">
      <t>ヒ</t>
    </rPh>
    <rPh sb="2" eb="3">
      <t>タ</t>
    </rPh>
    <rPh sb="3" eb="4">
      <t>カツ</t>
    </rPh>
    <phoneticPr fontId="2"/>
  </si>
  <si>
    <r>
      <rPr>
        <sz val="20"/>
        <color indexed="10"/>
        <rFont val="BIZ UDゴシック"/>
        <family val="3"/>
        <charset val="128"/>
      </rPr>
      <t>★</t>
    </r>
    <r>
      <rPr>
        <sz val="20"/>
        <color indexed="8"/>
        <rFont val="BIZ UDゴシック"/>
        <family val="3"/>
        <charset val="128"/>
      </rPr>
      <t>佐須奈</t>
    </r>
    <r>
      <rPr>
        <sz val="16"/>
        <color rgb="FF000000"/>
        <rFont val="BIZ UDゴシック"/>
        <family val="3"/>
        <charset val="128"/>
      </rPr>
      <t>AM</t>
    </r>
    <rPh sb="1" eb="2">
      <t>サ</t>
    </rPh>
    <rPh sb="2" eb="3">
      <t>ス</t>
    </rPh>
    <rPh sb="3" eb="4">
      <t>ナ</t>
    </rPh>
    <phoneticPr fontId="2"/>
  </si>
  <si>
    <t>Ｎポス</t>
    <phoneticPr fontId="2"/>
  </si>
  <si>
    <t>※三原-西山片淵と住吉に統合202503</t>
    <rPh sb="1" eb="2">
      <t>3</t>
    </rPh>
    <rPh sb="2" eb="3">
      <t>ハラ</t>
    </rPh>
    <phoneticPr fontId="14"/>
  </si>
  <si>
    <r>
      <t>住吉</t>
    </r>
    <r>
      <rPr>
        <sz val="16"/>
        <color rgb="FF000000"/>
        <rFont val="BIZ UDゴシック"/>
        <family val="3"/>
        <charset val="128"/>
      </rPr>
      <t>AMYNSK</t>
    </r>
    <rPh sb="0" eb="1">
      <t>ス</t>
    </rPh>
    <rPh sb="1" eb="2">
      <t>キチ</t>
    </rPh>
    <phoneticPr fontId="13"/>
  </si>
  <si>
    <r>
      <t>福田西部</t>
    </r>
    <r>
      <rPr>
        <sz val="16"/>
        <color rgb="FF000000"/>
        <rFont val="BIZ UDゴシック"/>
        <family val="3"/>
        <charset val="128"/>
      </rPr>
      <t>AMYNK</t>
    </r>
    <rPh sb="0" eb="2">
      <t>フクダ</t>
    </rPh>
    <rPh sb="2" eb="4">
      <t>セイブ</t>
    </rPh>
    <phoneticPr fontId="3"/>
  </si>
  <si>
    <r>
      <t>茂木</t>
    </r>
    <r>
      <rPr>
        <sz val="16"/>
        <color rgb="FF000000"/>
        <rFont val="BIZ UDゴシック"/>
        <family val="3"/>
        <charset val="128"/>
      </rPr>
      <t>AMYNK</t>
    </r>
    <rPh sb="0" eb="2">
      <t>モギ</t>
    </rPh>
    <phoneticPr fontId="2"/>
  </si>
  <si>
    <r>
      <t>南が丘</t>
    </r>
    <r>
      <rPr>
        <sz val="16"/>
        <color rgb="FF000000"/>
        <rFont val="BIZ UDゴシック"/>
        <family val="3"/>
        <charset val="128"/>
      </rPr>
      <t>AMYNK</t>
    </r>
    <rPh sb="0" eb="1">
      <t>ミナミ</t>
    </rPh>
    <rPh sb="2" eb="3">
      <t>オカ</t>
    </rPh>
    <phoneticPr fontId="3"/>
  </si>
  <si>
    <r>
      <t>小島</t>
    </r>
    <r>
      <rPr>
        <sz val="16"/>
        <color rgb="FF000000"/>
        <rFont val="BIZ UDゴシック"/>
        <family val="3"/>
        <charset val="128"/>
      </rPr>
      <t>AMYNK</t>
    </r>
    <rPh sb="0" eb="2">
      <t>コジマ</t>
    </rPh>
    <phoneticPr fontId="3"/>
  </si>
  <si>
    <r>
      <t>田上</t>
    </r>
    <r>
      <rPr>
        <sz val="16"/>
        <color rgb="FF000000"/>
        <rFont val="BIZ UDゴシック"/>
        <family val="3"/>
        <charset val="128"/>
      </rPr>
      <t>AMYNSK</t>
    </r>
    <rPh sb="0" eb="2">
      <t>タガミ</t>
    </rPh>
    <phoneticPr fontId="3"/>
  </si>
  <si>
    <r>
      <t>加津佐</t>
    </r>
    <r>
      <rPr>
        <sz val="16"/>
        <rFont val="BIZ UDゴシック"/>
        <family val="3"/>
        <charset val="128"/>
      </rPr>
      <t>A</t>
    </r>
    <rPh sb="0" eb="1">
      <t>カ</t>
    </rPh>
    <rPh sb="1" eb="2">
      <t>ツ</t>
    </rPh>
    <rPh sb="2" eb="3">
      <t>サ</t>
    </rPh>
    <phoneticPr fontId="2"/>
  </si>
  <si>
    <r>
      <t>西海</t>
    </r>
    <r>
      <rPr>
        <sz val="16"/>
        <color rgb="FF000000"/>
        <rFont val="BIZ UDゴシック"/>
        <family val="3"/>
        <charset val="128"/>
      </rPr>
      <t>AMYNK</t>
    </r>
    <rPh sb="0" eb="2">
      <t>サイカイ</t>
    </rPh>
    <phoneticPr fontId="2"/>
  </si>
  <si>
    <r>
      <t>志佐</t>
    </r>
    <r>
      <rPr>
        <sz val="16"/>
        <color rgb="FF000000"/>
        <rFont val="BIZ UDゴシック"/>
        <family val="3"/>
        <charset val="128"/>
      </rPr>
      <t>AMNSK</t>
    </r>
    <rPh sb="0" eb="1">
      <t>シ</t>
    </rPh>
    <rPh sb="1" eb="2">
      <t>サ</t>
    </rPh>
    <phoneticPr fontId="3"/>
  </si>
  <si>
    <t xml:space="preserve"> </t>
    <phoneticPr fontId="2"/>
  </si>
  <si>
    <t xml:space="preserve">  </t>
    <phoneticPr fontId="2"/>
  </si>
  <si>
    <r>
      <t>有家･西有家</t>
    </r>
    <r>
      <rPr>
        <sz val="16"/>
        <color rgb="FF000000"/>
        <rFont val="BIZ UDゴシック"/>
        <family val="3"/>
        <charset val="128"/>
      </rPr>
      <t>AYNK</t>
    </r>
    <rPh sb="0" eb="2">
      <t>アリエ</t>
    </rPh>
    <rPh sb="3" eb="6">
      <t>ニシアリエ</t>
    </rPh>
    <phoneticPr fontId="2"/>
  </si>
  <si>
    <r>
      <t>平戸</t>
    </r>
    <r>
      <rPr>
        <sz val="16"/>
        <color rgb="FF000000"/>
        <rFont val="BIZ UDゴシック"/>
        <family val="3"/>
        <charset val="128"/>
      </rPr>
      <t>AMYNSK</t>
    </r>
    <rPh sb="0" eb="2">
      <t>ヒラド</t>
    </rPh>
    <phoneticPr fontId="2"/>
  </si>
  <si>
    <t>※平戸-長崎と統合202506</t>
    <rPh sb="1" eb="3">
      <t>ヒラド</t>
    </rPh>
    <rPh sb="4" eb="6">
      <t>ナガサキ</t>
    </rPh>
    <rPh sb="7" eb="9">
      <t>トウゴウ</t>
    </rPh>
    <phoneticPr fontId="2"/>
  </si>
  <si>
    <t>(PS)浦上駅前</t>
    <rPh sb="4" eb="6">
      <t>ウラカミ</t>
    </rPh>
    <rPh sb="6" eb="8">
      <t>エキマエ</t>
    </rPh>
    <phoneticPr fontId="3"/>
  </si>
  <si>
    <r>
      <t>大村</t>
    </r>
    <r>
      <rPr>
        <sz val="16"/>
        <rFont val="BIZ UDゴシック"/>
        <family val="3"/>
        <charset val="128"/>
      </rPr>
      <t>AK</t>
    </r>
    <rPh sb="0" eb="2">
      <t>オオムラ</t>
    </rPh>
    <phoneticPr fontId="2"/>
  </si>
  <si>
    <t>※大村西-大村東と統合202510</t>
    <rPh sb="1" eb="3">
      <t>オオムラ</t>
    </rPh>
    <rPh sb="3" eb="4">
      <t>ニシ</t>
    </rPh>
    <rPh sb="5" eb="7">
      <t>オオムラ</t>
    </rPh>
    <rPh sb="7" eb="8">
      <t>ヒガシ</t>
    </rPh>
    <rPh sb="9" eb="11">
      <t>トウゴウ</t>
    </rPh>
    <phoneticPr fontId="2"/>
  </si>
  <si>
    <r>
      <t>有馬</t>
    </r>
    <r>
      <rPr>
        <sz val="16"/>
        <color rgb="FF000000"/>
        <rFont val="BIZ UDゴシック"/>
        <family val="3"/>
        <charset val="128"/>
      </rPr>
      <t>AMNYK</t>
    </r>
    <rPh sb="0" eb="2">
      <t>アリマ</t>
    </rPh>
    <phoneticPr fontId="2"/>
  </si>
  <si>
    <r>
      <t>早岐</t>
    </r>
    <r>
      <rPr>
        <sz val="16"/>
        <color rgb="FF000000"/>
        <rFont val="BIZ UDゴシック"/>
        <family val="3"/>
        <charset val="128"/>
      </rPr>
      <t>AMYNSK</t>
    </r>
    <rPh sb="0" eb="2">
      <t>ハイキ</t>
    </rPh>
    <phoneticPr fontId="2"/>
  </si>
  <si>
    <t>※早岐西-長崎･早岐と統合202511</t>
    <rPh sb="1" eb="3">
      <t>ハイキ</t>
    </rPh>
    <rPh sb="3" eb="4">
      <t>ニシ</t>
    </rPh>
    <rPh sb="5" eb="7">
      <t>ナガサキ</t>
    </rPh>
    <rPh sb="8" eb="10">
      <t>ハイキ</t>
    </rPh>
    <rPh sb="11" eb="13">
      <t>トウゴウ</t>
    </rPh>
    <phoneticPr fontId="2"/>
  </si>
  <si>
    <r>
      <t>長与南</t>
    </r>
    <r>
      <rPr>
        <sz val="16"/>
        <color rgb="FF000000"/>
        <rFont val="BIZ UDゴシック"/>
        <family val="3"/>
        <charset val="128"/>
      </rPr>
      <t>AMNSK</t>
    </r>
    <rPh sb="0" eb="2">
      <t>ナガヨ</t>
    </rPh>
    <rPh sb="2" eb="3">
      <t>ミナミ</t>
    </rPh>
    <phoneticPr fontId="2"/>
  </si>
  <si>
    <r>
      <t>長与</t>
    </r>
    <r>
      <rPr>
        <sz val="16"/>
        <color rgb="FF000000"/>
        <rFont val="BIZ UDゴシック"/>
        <family val="3"/>
        <charset val="128"/>
      </rPr>
      <t>AMNSK</t>
    </r>
    <rPh sb="0" eb="2">
      <t>ナガヨ</t>
    </rPh>
    <phoneticPr fontId="2"/>
  </si>
  <si>
    <t>(PS)長与</t>
    <rPh sb="4" eb="6">
      <t>ナガヨ</t>
    </rPh>
    <phoneticPr fontId="4"/>
  </si>
  <si>
    <t>※長与-長崎と統合202512</t>
    <rPh sb="1" eb="3">
      <t>ナガヨ</t>
    </rPh>
    <rPh sb="4" eb="6">
      <t>ナガサキ</t>
    </rPh>
    <rPh sb="7" eb="9">
      <t>トウゴウ</t>
    </rPh>
    <phoneticPr fontId="2"/>
  </si>
  <si>
    <t>(PS)日宇天神</t>
    <rPh sb="4" eb="6">
      <t>ヒウ</t>
    </rPh>
    <rPh sb="6" eb="8">
      <t>テンジン</t>
    </rPh>
    <phoneticPr fontId="4"/>
  </si>
  <si>
    <t>(PS)中央西部</t>
    <rPh sb="4" eb="6">
      <t>チュウオウ</t>
    </rPh>
    <rPh sb="6" eb="8">
      <t>セイブ</t>
    </rPh>
    <phoneticPr fontId="4"/>
  </si>
  <si>
    <t>(PS)俵町稲荷</t>
    <rPh sb="4" eb="5">
      <t>タワラ</t>
    </rPh>
    <rPh sb="5" eb="6">
      <t>マチ</t>
    </rPh>
    <rPh sb="6" eb="8">
      <t>イナリ</t>
    </rPh>
    <phoneticPr fontId="4"/>
  </si>
  <si>
    <t>(PS)相浦日野</t>
    <rPh sb="4" eb="6">
      <t>アイノウラ</t>
    </rPh>
    <rPh sb="6" eb="8">
      <t>ヒノ</t>
    </rPh>
    <phoneticPr fontId="4"/>
  </si>
  <si>
    <t>(PS)吉井世知原佐々</t>
    <rPh sb="4" eb="6">
      <t>ヨシイ</t>
    </rPh>
    <rPh sb="6" eb="9">
      <t>セチバル</t>
    </rPh>
    <rPh sb="9" eb="11">
      <t>サザ</t>
    </rPh>
    <phoneticPr fontId="4"/>
  </si>
  <si>
    <t>(PS)波佐見</t>
    <rPh sb="4" eb="7">
      <t>ハサミ</t>
    </rPh>
    <phoneticPr fontId="4"/>
  </si>
  <si>
    <t>(PS)大村西</t>
    <rPh sb="4" eb="7">
      <t>オオムラニシ</t>
    </rPh>
    <phoneticPr fontId="4"/>
  </si>
  <si>
    <t>(PS)西諌早</t>
    <rPh sb="4" eb="7">
      <t>ニシイサハヤ</t>
    </rPh>
    <phoneticPr fontId="4"/>
  </si>
  <si>
    <t>(PS)諌早インター</t>
    <rPh sb="4" eb="6">
      <t>イサハヤ</t>
    </rPh>
    <phoneticPr fontId="4"/>
  </si>
  <si>
    <t>(PS)深堀･香焼</t>
    <rPh sb="4" eb="6">
      <t>フカホリ</t>
    </rPh>
    <rPh sb="7" eb="9">
      <t>コウヤギ</t>
    </rPh>
    <phoneticPr fontId="4"/>
  </si>
  <si>
    <t>(PS)蚊焼･平山</t>
    <rPh sb="4" eb="5">
      <t>カ</t>
    </rPh>
    <rPh sb="5" eb="6">
      <t>ヤキ</t>
    </rPh>
    <rPh sb="7" eb="9">
      <t>ヒラヤマ</t>
    </rPh>
    <phoneticPr fontId="5"/>
  </si>
  <si>
    <t>※(PS)稲佐-廃店202604</t>
    <rPh sb="5" eb="6">
      <t>イネ</t>
    </rPh>
    <rPh sb="6" eb="7">
      <t>タスク</t>
    </rPh>
    <rPh sb="8" eb="9">
      <t>ハイ</t>
    </rPh>
    <rPh sb="9" eb="10">
      <t>テン</t>
    </rPh>
    <phoneticPr fontId="5"/>
  </si>
  <si>
    <t>※岩瀬浦-奈良尾と統合202604</t>
    <rPh sb="1" eb="3">
      <t>イワセ</t>
    </rPh>
    <rPh sb="3" eb="4">
      <t>ウラ</t>
    </rPh>
    <rPh sb="5" eb="8">
      <t>ナラオ</t>
    </rPh>
    <rPh sb="9" eb="11">
      <t>トウゴウ</t>
    </rPh>
    <phoneticPr fontId="3"/>
  </si>
  <si>
    <r>
      <t>Nポス</t>
    </r>
    <r>
      <rPr>
        <sz val="18"/>
        <color rgb="FF000000"/>
        <rFont val="BIZ UDゴシック"/>
        <family val="3"/>
        <charset val="128"/>
      </rPr>
      <t>(PS)</t>
    </r>
    <r>
      <rPr>
        <sz val="18"/>
        <color indexed="8"/>
        <rFont val="BIZ UDゴシック"/>
        <family val="3"/>
        <charset val="128"/>
      </rPr>
      <t>　※火･金･土は以外は不可</t>
    </r>
    <rPh sb="9" eb="10">
      <t>カ</t>
    </rPh>
    <rPh sb="11" eb="12">
      <t>キン</t>
    </rPh>
    <rPh sb="13" eb="14">
      <t>ド</t>
    </rPh>
    <rPh sb="15" eb="17">
      <t>イガイ</t>
    </rPh>
    <phoneticPr fontId="2"/>
  </si>
  <si>
    <t xml:space="preserve">令和８年(2026年)４月改訂部数における統廃合および変更箇所(2025.11以降含む)
</t>
    <rPh sb="0" eb="2">
      <t>レイワ</t>
    </rPh>
    <rPh sb="9" eb="10">
      <t>ネン</t>
    </rPh>
    <rPh sb="39" eb="41">
      <t>イコウ</t>
    </rPh>
    <rPh sb="41" eb="42">
      <t>フク</t>
    </rPh>
    <phoneticPr fontId="2"/>
  </si>
  <si>
    <t>① 佐世保市　2025.11読売新聞「早岐西」が長崎新聞「早岐」へ統合。</t>
    <rPh sb="2" eb="6">
      <t>サセボシ</t>
    </rPh>
    <rPh sb="14" eb="16">
      <t>ヨミウリ</t>
    </rPh>
    <rPh sb="16" eb="18">
      <t>シンブン</t>
    </rPh>
    <rPh sb="19" eb="21">
      <t>ハイキ</t>
    </rPh>
    <rPh sb="21" eb="22">
      <t>ニシ</t>
    </rPh>
    <rPh sb="24" eb="28">
      <t>ナガサキシンブン</t>
    </rPh>
    <rPh sb="29" eb="31">
      <t>ハイキ</t>
    </rPh>
    <rPh sb="33" eb="35">
      <t>トウゴウ</t>
    </rPh>
    <phoneticPr fontId="2"/>
  </si>
  <si>
    <t>② 長崎市　2025.12長崎新聞「道の尾･滑石」の一部エリアを長崎新聞「滑石西部」へ移動。</t>
    <rPh sb="2" eb="5">
      <t>ナガサキシ</t>
    </rPh>
    <rPh sb="13" eb="15">
      <t>ナガサキ</t>
    </rPh>
    <rPh sb="15" eb="17">
      <t>シンブン</t>
    </rPh>
    <rPh sb="18" eb="19">
      <t>ミチ</t>
    </rPh>
    <rPh sb="20" eb="21">
      <t>オ</t>
    </rPh>
    <rPh sb="22" eb="24">
      <t>ナメシ</t>
    </rPh>
    <rPh sb="26" eb="28">
      <t>イチブ</t>
    </rPh>
    <rPh sb="32" eb="36">
      <t>ナガサキシンブン</t>
    </rPh>
    <rPh sb="37" eb="39">
      <t>ナメシ</t>
    </rPh>
    <rPh sb="39" eb="41">
      <t>セイブ</t>
    </rPh>
    <rPh sb="43" eb="45">
      <t>イドウ</t>
    </rPh>
    <phoneticPr fontId="2"/>
  </si>
  <si>
    <t>③ 西彼杵郡　2025.12毎日新聞「長与」が長崎新聞へ統合。長崎新聞「長与高田」を「長与」「長与高田」へ分割。</t>
    <rPh sb="2" eb="6">
      <t>ニシソノギグン</t>
    </rPh>
    <rPh sb="14" eb="16">
      <t>マイニチ</t>
    </rPh>
    <rPh sb="16" eb="18">
      <t>シンブン</t>
    </rPh>
    <rPh sb="19" eb="21">
      <t>ナガヨ</t>
    </rPh>
    <rPh sb="23" eb="27">
      <t>ナガサキシンブン</t>
    </rPh>
    <rPh sb="28" eb="30">
      <t>トウゴウ</t>
    </rPh>
    <rPh sb="31" eb="35">
      <t>ナガサキシンブン</t>
    </rPh>
    <rPh sb="36" eb="40">
      <t>ナガヨコウダ</t>
    </rPh>
    <rPh sb="43" eb="45">
      <t>ナガヨ</t>
    </rPh>
    <rPh sb="47" eb="51">
      <t>ナガヨコウダ</t>
    </rPh>
    <rPh sb="53" eb="55">
      <t>ブンカツ</t>
    </rPh>
    <phoneticPr fontId="2"/>
  </si>
  <si>
    <t>※(PS)香焼-深堀に統合202604</t>
    <rPh sb="5" eb="6">
      <t>カオ</t>
    </rPh>
    <rPh sb="6" eb="7">
      <t>ヤ</t>
    </rPh>
    <rPh sb="8" eb="10">
      <t>フカホリ</t>
    </rPh>
    <rPh sb="11" eb="13">
      <t>トウゴウ</t>
    </rPh>
    <phoneticPr fontId="5"/>
  </si>
  <si>
    <t>④ 長崎市　2026.4(PS)香焼が(PS)深堀と統合し(PS)深堀･香焼と店名変更。(PS)稲佐は廃店</t>
    <rPh sb="2" eb="5">
      <t>ナガサキシ</t>
    </rPh>
    <rPh sb="16" eb="18">
      <t>コウヤギ</t>
    </rPh>
    <rPh sb="23" eb="25">
      <t>フカホリ</t>
    </rPh>
    <rPh sb="26" eb="28">
      <t>トウゴウ</t>
    </rPh>
    <rPh sb="33" eb="35">
      <t>フカホリ</t>
    </rPh>
    <rPh sb="36" eb="38">
      <t>コウヤギ</t>
    </rPh>
    <rPh sb="39" eb="43">
      <t>テンメイヘンコウ</t>
    </rPh>
    <rPh sb="48" eb="50">
      <t>イナサ</t>
    </rPh>
    <rPh sb="51" eb="52">
      <t>ハイ</t>
    </rPh>
    <rPh sb="52" eb="53">
      <t>テン</t>
    </rPh>
    <phoneticPr fontId="2"/>
  </si>
  <si>
    <t>⑤ 諫早市･大村市･東彼杵郡・佐世保市　2026.4 Nポス新店「西諌早､諫早インター､大村西､波佐見､日宇天神､中央西部､俵町稲荷､相浦日野､吉井世知原佐々､江迎鹿町」</t>
    <rPh sb="2" eb="5">
      <t>イサハヤシ</t>
    </rPh>
    <rPh sb="6" eb="9">
      <t>オオムラシ</t>
    </rPh>
    <rPh sb="10" eb="14">
      <t>ヒガシソノギグン</t>
    </rPh>
    <rPh sb="15" eb="19">
      <t>サセボシ</t>
    </rPh>
    <rPh sb="30" eb="32">
      <t>シンテン</t>
    </rPh>
    <rPh sb="33" eb="36">
      <t>ニシイサハヤ</t>
    </rPh>
    <rPh sb="37" eb="39">
      <t>イサハヤ</t>
    </rPh>
    <rPh sb="44" eb="47">
      <t>オオムラニシ</t>
    </rPh>
    <rPh sb="48" eb="51">
      <t>ハサミ</t>
    </rPh>
    <rPh sb="52" eb="56">
      <t>ヒウテンジン</t>
    </rPh>
    <rPh sb="57" eb="61">
      <t>チュウオウセイブ</t>
    </rPh>
    <rPh sb="62" eb="64">
      <t>タワラマチ</t>
    </rPh>
    <rPh sb="64" eb="66">
      <t>イナリ</t>
    </rPh>
    <rPh sb="67" eb="69">
      <t>アイノウラ</t>
    </rPh>
    <rPh sb="69" eb="71">
      <t>ヒノ</t>
    </rPh>
    <rPh sb="72" eb="74">
      <t>ヨシイ</t>
    </rPh>
    <rPh sb="74" eb="77">
      <t>セチバル</t>
    </rPh>
    <rPh sb="77" eb="79">
      <t>サザ</t>
    </rPh>
    <rPh sb="80" eb="82">
      <t>エムカエ</t>
    </rPh>
    <rPh sb="82" eb="84">
      <t>シカマチ</t>
    </rPh>
    <phoneticPr fontId="2"/>
  </si>
  <si>
    <t>⑥ 南松浦郡　2026.4長崎新聞「岩瀬浦」が長崎新聞「奈良尾」と統合。</t>
    <rPh sb="2" eb="6">
      <t>ミナミマツウラグン</t>
    </rPh>
    <rPh sb="13" eb="17">
      <t>ナガサキシンブン</t>
    </rPh>
    <rPh sb="18" eb="21">
      <t>イワセウラ</t>
    </rPh>
    <rPh sb="23" eb="25">
      <t>ナガサキ</t>
    </rPh>
    <rPh sb="25" eb="27">
      <t>シンブン</t>
    </rPh>
    <rPh sb="28" eb="31">
      <t>ナラオ</t>
    </rPh>
    <rPh sb="33" eb="35">
      <t>トウゴウ</t>
    </rPh>
    <phoneticPr fontId="2"/>
  </si>
  <si>
    <r>
      <t>式見</t>
    </r>
    <r>
      <rPr>
        <sz val="16"/>
        <color rgb="FF000000"/>
        <rFont val="BIZ UDゴシック"/>
        <family val="3"/>
        <charset val="128"/>
      </rPr>
      <t>AMYN</t>
    </r>
    <rPh sb="0" eb="1">
      <t>シキ</t>
    </rPh>
    <rPh sb="1" eb="2">
      <t>ミ</t>
    </rPh>
    <phoneticPr fontId="3"/>
  </si>
  <si>
    <r>
      <t>脇岬</t>
    </r>
    <r>
      <rPr>
        <sz val="16"/>
        <color rgb="FF000000"/>
        <rFont val="BIZ UDゴシック"/>
        <family val="3"/>
        <charset val="128"/>
      </rPr>
      <t>AMYN</t>
    </r>
    <rPh sb="0" eb="1">
      <t>ワキ</t>
    </rPh>
    <rPh sb="1" eb="2">
      <t>ミサキ</t>
    </rPh>
    <phoneticPr fontId="3"/>
  </si>
  <si>
    <r>
      <rPr>
        <sz val="20"/>
        <color indexed="10"/>
        <rFont val="BIZ UDゴシック"/>
        <family val="3"/>
        <charset val="128"/>
      </rPr>
      <t>★</t>
    </r>
    <r>
      <rPr>
        <sz val="20"/>
        <rFont val="BIZ UDゴシック"/>
        <family val="3"/>
        <charset val="128"/>
      </rPr>
      <t>奈良尾</t>
    </r>
    <r>
      <rPr>
        <sz val="16"/>
        <rFont val="BIZ UDゴシック"/>
        <family val="3"/>
        <charset val="128"/>
      </rPr>
      <t>AMYN</t>
    </r>
    <rPh sb="1" eb="4">
      <t>ナラオ</t>
    </rPh>
    <phoneticPr fontId="3"/>
  </si>
  <si>
    <r>
      <rPr>
        <sz val="20"/>
        <color indexed="10"/>
        <rFont val="BIZ UDゴシック"/>
        <family val="3"/>
        <charset val="128"/>
      </rPr>
      <t>★</t>
    </r>
    <r>
      <rPr>
        <sz val="20"/>
        <color indexed="8"/>
        <rFont val="BIZ UDゴシック"/>
        <family val="3"/>
        <charset val="128"/>
      </rPr>
      <t>岐宿</t>
    </r>
    <r>
      <rPr>
        <sz val="16"/>
        <color rgb="FF000000"/>
        <rFont val="BIZ UDゴシック"/>
        <family val="3"/>
        <charset val="128"/>
      </rPr>
      <t>AMN</t>
    </r>
    <rPh sb="1" eb="3">
      <t>キシュク</t>
    </rPh>
    <phoneticPr fontId="3"/>
  </si>
  <si>
    <r>
      <rPr>
        <sz val="20"/>
        <color indexed="10"/>
        <rFont val="BIZ UDゴシック"/>
        <family val="3"/>
        <charset val="128"/>
      </rPr>
      <t>★</t>
    </r>
    <r>
      <rPr>
        <sz val="20"/>
        <color indexed="8"/>
        <rFont val="BIZ UDゴシック"/>
        <family val="3"/>
        <charset val="128"/>
      </rPr>
      <t>奈留</t>
    </r>
    <r>
      <rPr>
        <sz val="16"/>
        <color rgb="FF000000"/>
        <rFont val="BIZ UDゴシック"/>
        <family val="3"/>
        <charset val="128"/>
      </rPr>
      <t>AMYN</t>
    </r>
    <rPh sb="1" eb="3">
      <t>ナル</t>
    </rPh>
    <phoneticPr fontId="3"/>
  </si>
  <si>
    <r>
      <rPr>
        <sz val="20"/>
        <color indexed="10"/>
        <rFont val="BIZ UDゴシック"/>
        <family val="3"/>
        <charset val="128"/>
      </rPr>
      <t>◎</t>
    </r>
    <r>
      <rPr>
        <sz val="20"/>
        <color indexed="8"/>
        <rFont val="BIZ UDゴシック"/>
        <family val="3"/>
        <charset val="128"/>
      </rPr>
      <t>鷹島</t>
    </r>
    <r>
      <rPr>
        <sz val="16"/>
        <color rgb="FF000000"/>
        <rFont val="BIZ UDゴシック"/>
        <family val="3"/>
        <charset val="128"/>
      </rPr>
      <t>AMN</t>
    </r>
    <rPh sb="1" eb="3">
      <t>タカシマ</t>
    </rPh>
    <phoneticPr fontId="3"/>
  </si>
  <si>
    <r>
      <t>大草</t>
    </r>
    <r>
      <rPr>
        <sz val="16"/>
        <color rgb="FF000000"/>
        <rFont val="BIZ UDゴシック"/>
        <family val="3"/>
        <charset val="128"/>
      </rPr>
      <t>AMN</t>
    </r>
    <rPh sb="0" eb="2">
      <t>オオクサ</t>
    </rPh>
    <phoneticPr fontId="3"/>
  </si>
  <si>
    <r>
      <t>旭町</t>
    </r>
    <r>
      <rPr>
        <sz val="16"/>
        <color rgb="FF000000"/>
        <rFont val="BIZ UDゴシック"/>
        <family val="3"/>
        <charset val="128"/>
      </rPr>
      <t>AMNK</t>
    </r>
    <rPh sb="0" eb="1">
      <t>アサヒ</t>
    </rPh>
    <rPh sb="1" eb="2">
      <t>マチ</t>
    </rPh>
    <phoneticPr fontId="3"/>
  </si>
  <si>
    <r>
      <t>長与高田</t>
    </r>
    <r>
      <rPr>
        <sz val="16"/>
        <color rgb="FF000000"/>
        <rFont val="BIZ UDゴシック"/>
        <family val="3"/>
        <charset val="128"/>
      </rPr>
      <t>AMNK</t>
    </r>
    <rPh sb="0" eb="2">
      <t>ナガヨ</t>
    </rPh>
    <rPh sb="2" eb="4">
      <t>コウダ</t>
    </rPh>
    <phoneticPr fontId="2"/>
  </si>
  <si>
    <r>
      <t>千々石</t>
    </r>
    <r>
      <rPr>
        <sz val="16"/>
        <color rgb="FF000000"/>
        <rFont val="BIZ UDゴシック"/>
        <family val="3"/>
        <charset val="128"/>
      </rPr>
      <t>AMYNK</t>
    </r>
    <rPh sb="0" eb="1">
      <t>セン</t>
    </rPh>
    <rPh sb="2" eb="3">
      <t>イシ</t>
    </rPh>
    <phoneticPr fontId="3"/>
  </si>
  <si>
    <r>
      <rPr>
        <sz val="20"/>
        <color indexed="10"/>
        <rFont val="BIZ UDゴシック"/>
        <family val="3"/>
        <charset val="128"/>
      </rPr>
      <t>★</t>
    </r>
    <r>
      <rPr>
        <sz val="20"/>
        <color indexed="8"/>
        <rFont val="BIZ UDゴシック"/>
        <family val="3"/>
        <charset val="128"/>
      </rPr>
      <t>壱岐</t>
    </r>
    <r>
      <rPr>
        <sz val="16"/>
        <color rgb="FF000000"/>
        <rFont val="BIZ UDゴシック"/>
        <family val="3"/>
        <charset val="128"/>
      </rPr>
      <t>AK</t>
    </r>
    <rPh sb="1" eb="3">
      <t>イキ</t>
    </rPh>
    <phoneticPr fontId="2"/>
  </si>
  <si>
    <t>※西部-高梨と統合202604</t>
    <rPh sb="1" eb="3">
      <t>セイブ</t>
    </rPh>
    <rPh sb="4" eb="6">
      <t>タカナシ</t>
    </rPh>
    <rPh sb="7" eb="9">
      <t>トウゴウ</t>
    </rPh>
    <phoneticPr fontId="3"/>
  </si>
  <si>
    <t>⑦ 佐世保市　2026.4西日本新聞「西部」が西日本新聞「高梨」に統合。</t>
    <rPh sb="2" eb="6">
      <t>サセボシ</t>
    </rPh>
    <rPh sb="13" eb="18">
      <t>ニシニホンシンブン</t>
    </rPh>
    <rPh sb="19" eb="21">
      <t>セイブ</t>
    </rPh>
    <rPh sb="23" eb="28">
      <t>ニシニホンシンブン</t>
    </rPh>
    <rPh sb="29" eb="31">
      <t>タカナシ</t>
    </rPh>
    <rPh sb="33" eb="35">
      <t>トウゴウ</t>
    </rPh>
    <phoneticPr fontId="2"/>
  </si>
  <si>
    <t xml:space="preserve"> （南風崎・針尾含む）</t>
    <rPh sb="2" eb="5">
      <t>ハエノサキ</t>
    </rPh>
    <rPh sb="6" eb="8">
      <t>ハリオ</t>
    </rPh>
    <rPh sb="8" eb="9">
      <t>フク</t>
    </rPh>
    <phoneticPr fontId="2"/>
  </si>
  <si>
    <t>佐世保支社</t>
    <rPh sb="0" eb="5">
      <t>サセボシシャ</t>
    </rPh>
    <phoneticPr fontId="2"/>
  </si>
  <si>
    <t>(PS)江迎鹿町</t>
    <rPh sb="4" eb="6">
      <t>エムカエ</t>
    </rPh>
    <rPh sb="6" eb="8">
      <t>シカマチ</t>
    </rPh>
    <phoneticPr fontId="4"/>
  </si>
  <si>
    <t>⑧ 長崎市　2026.6長崎新聞「道の尾･滑石」の一部エリアを長崎新聞「滑石西部」へ移動。</t>
    <rPh sb="2" eb="5">
      <t>ナガサキシ</t>
    </rPh>
    <rPh sb="12" eb="16">
      <t>ナガサキシンブン</t>
    </rPh>
    <rPh sb="17" eb="18">
      <t>ミチ</t>
    </rPh>
    <rPh sb="19" eb="20">
      <t>オ</t>
    </rPh>
    <rPh sb="21" eb="23">
      <t>ナメシ</t>
    </rPh>
    <rPh sb="25" eb="27">
      <t>イチブ</t>
    </rPh>
    <rPh sb="31" eb="35">
      <t>ナガサキシンブン</t>
    </rPh>
    <rPh sb="36" eb="40">
      <t>ナメシセイブ</t>
    </rPh>
    <rPh sb="42" eb="44">
      <t>イドウ</t>
    </rPh>
    <phoneticPr fontId="2"/>
  </si>
  <si>
    <r>
      <t>赤迫･西町</t>
    </r>
    <r>
      <rPr>
        <sz val="16"/>
        <color rgb="FF000000"/>
        <rFont val="BIZ UDゴシック"/>
        <family val="3"/>
        <charset val="128"/>
      </rPr>
      <t>AMNSK</t>
    </r>
    <rPh sb="0" eb="2">
      <t>アカサコ</t>
    </rPh>
    <rPh sb="3" eb="5">
      <t>ニシマチ</t>
    </rPh>
    <phoneticPr fontId="3"/>
  </si>
  <si>
    <t>(PS)赤迫･西町</t>
    <phoneticPr fontId="5"/>
  </si>
  <si>
    <r>
      <t>諫早西部</t>
    </r>
    <r>
      <rPr>
        <sz val="16"/>
        <rFont val="BIZ UDゴシック"/>
        <family val="3"/>
        <charset val="128"/>
      </rPr>
      <t>ANSK</t>
    </r>
    <rPh sb="0" eb="2">
      <t>イサハヤ</t>
    </rPh>
    <rPh sb="2" eb="4">
      <t>セイブ</t>
    </rPh>
    <phoneticPr fontId="2"/>
  </si>
  <si>
    <t>諫早西AMYSK</t>
    <rPh sb="0" eb="3">
      <t>イサハヤニシ</t>
    </rPh>
    <phoneticPr fontId="3"/>
  </si>
  <si>
    <t>※諫早西-西日本と統合202607</t>
    <rPh sb="1" eb="3">
      <t>イサハヤ</t>
    </rPh>
    <rPh sb="3" eb="4">
      <t>ニシ</t>
    </rPh>
    <rPh sb="5" eb="8">
      <t>ニシニホン</t>
    </rPh>
    <rPh sb="9" eb="11">
      <t>トウゴウ</t>
    </rPh>
    <phoneticPr fontId="2"/>
  </si>
  <si>
    <t>※諫早南-西日本と統合202607</t>
    <rPh sb="1" eb="3">
      <t>イサハヤ</t>
    </rPh>
    <rPh sb="3" eb="4">
      <t>ミナミ</t>
    </rPh>
    <rPh sb="5" eb="8">
      <t>ニシニホン</t>
    </rPh>
    <rPh sb="9" eb="11">
      <t>トウゴウ</t>
    </rPh>
    <phoneticPr fontId="2"/>
  </si>
  <si>
    <t>※飯盛-毎日･喜々津と統合202607</t>
    <rPh sb="1" eb="3">
      <t>イイモリ</t>
    </rPh>
    <rPh sb="4" eb="6">
      <t>マイニチ</t>
    </rPh>
    <rPh sb="7" eb="10">
      <t>キキツ</t>
    </rPh>
    <rPh sb="11" eb="13">
      <t>トウゴウ</t>
    </rPh>
    <phoneticPr fontId="2"/>
  </si>
  <si>
    <t>※西諫早-毎日･諫早西部と統合202607</t>
    <rPh sb="1" eb="2">
      <t>ニシ</t>
    </rPh>
    <rPh sb="2" eb="4">
      <t>イサハヤ</t>
    </rPh>
    <rPh sb="5" eb="7">
      <t>マイニチ</t>
    </rPh>
    <rPh sb="8" eb="12">
      <t>イサハヤセイブ</t>
    </rPh>
    <rPh sb="13" eb="15">
      <t>トウゴウ</t>
    </rPh>
    <phoneticPr fontId="2"/>
  </si>
  <si>
    <t>※西諌早-毎日･諫早西部と統合202607</t>
    <rPh sb="1" eb="2">
      <t>ニシ</t>
    </rPh>
    <rPh sb="2" eb="4">
      <t>イサハヤ</t>
    </rPh>
    <rPh sb="5" eb="7">
      <t>マイニチ</t>
    </rPh>
    <rPh sb="8" eb="12">
      <t>イサハヤセイブ</t>
    </rPh>
    <rPh sb="13" eb="15">
      <t>トウゴウ</t>
    </rPh>
    <phoneticPr fontId="2"/>
  </si>
  <si>
    <t>⑪ 諫早市　2026.7読売新聞「諫早中央」「諫早北」へ西日本新聞が統合。</t>
    <rPh sb="2" eb="5">
      <t>イサハヤシ</t>
    </rPh>
    <rPh sb="12" eb="14">
      <t>ヨミウリ</t>
    </rPh>
    <rPh sb="14" eb="16">
      <t>シンブン</t>
    </rPh>
    <rPh sb="17" eb="19">
      <t>イサハヤ</t>
    </rPh>
    <rPh sb="19" eb="21">
      <t>チュウオウ</t>
    </rPh>
    <rPh sb="23" eb="26">
      <t>イサハヤキタ</t>
    </rPh>
    <rPh sb="28" eb="33">
      <t>ニシニホンシンブン</t>
    </rPh>
    <rPh sb="34" eb="36">
      <t>トウゴウ</t>
    </rPh>
    <phoneticPr fontId="2"/>
  </si>
  <si>
    <t>⑫ 諫早市　2026.7西日本新聞「本諫早」「諫早駅前」「諫早北」「諫早南」が読売と分割統合し西日本新聞「諫早西」「諫早南」となる。</t>
    <rPh sb="2" eb="5">
      <t>イサハヤシ</t>
    </rPh>
    <rPh sb="12" eb="15">
      <t>ニシニホン</t>
    </rPh>
    <rPh sb="15" eb="17">
      <t>シンブン</t>
    </rPh>
    <rPh sb="18" eb="21">
      <t>ホンイサハヤ</t>
    </rPh>
    <rPh sb="23" eb="27">
      <t>イサハヤエキマエ</t>
    </rPh>
    <rPh sb="29" eb="32">
      <t>イサハヤキタ</t>
    </rPh>
    <rPh sb="34" eb="37">
      <t>イサハヤミナミ</t>
    </rPh>
    <rPh sb="39" eb="41">
      <t>ヨミウリ</t>
    </rPh>
    <rPh sb="42" eb="46">
      <t>ブンカツトウゴウ</t>
    </rPh>
    <rPh sb="47" eb="50">
      <t>ニシニホン</t>
    </rPh>
    <rPh sb="50" eb="52">
      <t>シンブン</t>
    </rPh>
    <rPh sb="53" eb="56">
      <t>イサハヤニシ</t>
    </rPh>
    <rPh sb="58" eb="61">
      <t>イサハヤミナミ</t>
    </rPh>
    <phoneticPr fontId="2"/>
  </si>
  <si>
    <t>⑨ 長崎市　2026.7長崎新聞「道の尾･滑石」の一部エリアを長崎新聞「柳谷・白鳥」へ移動し店名を「赤迫･西町」へ変更。</t>
    <rPh sb="2" eb="5">
      <t>ナガサキシ</t>
    </rPh>
    <rPh sb="36" eb="38">
      <t>ヤナギタニ</t>
    </rPh>
    <rPh sb="39" eb="41">
      <t>シラトリ</t>
    </rPh>
    <rPh sb="46" eb="48">
      <t>テンメイ</t>
    </rPh>
    <rPh sb="50" eb="52">
      <t>アカサコ</t>
    </rPh>
    <rPh sb="53" eb="55">
      <t>ニシマチ</t>
    </rPh>
    <rPh sb="57" eb="59">
      <t>ヘンコウ</t>
    </rPh>
    <phoneticPr fontId="2"/>
  </si>
  <si>
    <t>⑬ 諫早市　2026.7読売新聞「諫早南」の一部エリアを読売「矢上」へ統合。</t>
    <rPh sb="2" eb="5">
      <t>イサハヤシ</t>
    </rPh>
    <rPh sb="12" eb="14">
      <t>ヨミウリ</t>
    </rPh>
    <rPh sb="14" eb="16">
      <t>シンブン</t>
    </rPh>
    <rPh sb="17" eb="19">
      <t>イサハヤ</t>
    </rPh>
    <rPh sb="19" eb="20">
      <t>ミナミ</t>
    </rPh>
    <rPh sb="22" eb="24">
      <t>イチブ</t>
    </rPh>
    <rPh sb="28" eb="30">
      <t>ヨミウリ</t>
    </rPh>
    <rPh sb="31" eb="33">
      <t>ヤガミ</t>
    </rPh>
    <rPh sb="35" eb="37">
      <t>トウゴウ</t>
    </rPh>
    <phoneticPr fontId="2"/>
  </si>
  <si>
    <t>諫早北AMNSK</t>
    <rPh sb="0" eb="2">
      <t>イサハヤ</t>
    </rPh>
    <rPh sb="2" eb="3">
      <t>キタ</t>
    </rPh>
    <phoneticPr fontId="3"/>
  </si>
  <si>
    <t>諫早南AMYK</t>
    <rPh sb="0" eb="2">
      <t>イサハヤ</t>
    </rPh>
    <rPh sb="2" eb="3">
      <t>ミナミ</t>
    </rPh>
    <phoneticPr fontId="3"/>
  </si>
  <si>
    <t>㈱長崎新聞コネクト　２０２６年４月改訂</t>
    <rPh sb="1" eb="3">
      <t>ナガサキ</t>
    </rPh>
    <rPh sb="3" eb="5">
      <t>シンブン</t>
    </rPh>
    <rPh sb="14" eb="15">
      <t>ネン</t>
    </rPh>
    <rPh sb="16" eb="17">
      <t>ガツ</t>
    </rPh>
    <rPh sb="17" eb="19">
      <t>カイテイ</t>
    </rPh>
    <phoneticPr fontId="2"/>
  </si>
  <si>
    <t>喜々津･飯盛ANK</t>
    <rPh sb="0" eb="3">
      <t>キキツ</t>
    </rPh>
    <rPh sb="4" eb="6">
      <t>イイモリ</t>
    </rPh>
    <phoneticPr fontId="2"/>
  </si>
  <si>
    <t>⑩ 諫早市　2026.7西日本新聞「西諌早」「飯盛」と朝日新聞「西諌早」を毎日新聞「諫早西部」と「喜々津」それぞれ統合し喜々津は「喜々津･飯盛」へ店名変更。</t>
    <rPh sb="2" eb="5">
      <t>イサハヤシ</t>
    </rPh>
    <rPh sb="12" eb="17">
      <t>ニシニホンシンブン</t>
    </rPh>
    <rPh sb="18" eb="21">
      <t>ニシイサハヤ</t>
    </rPh>
    <rPh sb="23" eb="25">
      <t>イイモリ</t>
    </rPh>
    <rPh sb="27" eb="31">
      <t>アサヒシンブン</t>
    </rPh>
    <rPh sb="32" eb="35">
      <t>ニシイサハヤ</t>
    </rPh>
    <rPh sb="37" eb="39">
      <t>マイニチ</t>
    </rPh>
    <rPh sb="39" eb="41">
      <t>シンブン</t>
    </rPh>
    <rPh sb="42" eb="46">
      <t>イサハヤセイブ</t>
    </rPh>
    <rPh sb="49" eb="52">
      <t>キキツ</t>
    </rPh>
    <rPh sb="57" eb="59">
      <t>トウゴウ</t>
    </rPh>
    <rPh sb="60" eb="63">
      <t>キキツ</t>
    </rPh>
    <rPh sb="65" eb="68">
      <t>キキツ</t>
    </rPh>
    <rPh sb="69" eb="71">
      <t>イイモリ</t>
    </rPh>
    <rPh sb="73" eb="77">
      <t>テンメイヘンコウ</t>
    </rPh>
    <phoneticPr fontId="2"/>
  </si>
  <si>
    <t>諫早中央MNK</t>
    <rPh sb="0" eb="2">
      <t>イサハヤ</t>
    </rPh>
    <rPh sb="2" eb="4">
      <t>チュウオウ</t>
    </rPh>
    <phoneticPr fontId="3"/>
  </si>
  <si>
    <r>
      <t>新港</t>
    </r>
    <r>
      <rPr>
        <sz val="16"/>
        <color rgb="FF000000"/>
        <rFont val="BIZ UDゴシック"/>
        <family val="3"/>
        <charset val="128"/>
      </rPr>
      <t>AMYNSK</t>
    </r>
    <rPh sb="0" eb="1">
      <t>シン</t>
    </rPh>
    <rPh sb="1" eb="2">
      <t>ミナト</t>
    </rPh>
    <phoneticPr fontId="3"/>
  </si>
  <si>
    <t>※黒崎･神浦-新港に統合202608</t>
    <rPh sb="1" eb="3">
      <t>クロサキ</t>
    </rPh>
    <rPh sb="4" eb="6">
      <t>コウノウラ</t>
    </rPh>
    <rPh sb="7" eb="9">
      <t>シンコウ</t>
    </rPh>
    <rPh sb="10" eb="12">
      <t>トウゴウ</t>
    </rPh>
    <phoneticPr fontId="14"/>
  </si>
  <si>
    <t>※大野東-大野と統合202608</t>
    <rPh sb="1" eb="3">
      <t>オオノ</t>
    </rPh>
    <rPh sb="3" eb="4">
      <t>ヒガシ</t>
    </rPh>
    <rPh sb="5" eb="7">
      <t>オオノ</t>
    </rPh>
    <rPh sb="8" eb="10">
      <t>トウゴウ</t>
    </rPh>
    <phoneticPr fontId="3"/>
  </si>
  <si>
    <t>⑭ 長崎市　2026.8長崎新聞「黒崎･神浦」が長崎新聞「新港」へ統合。</t>
    <rPh sb="2" eb="5">
      <t>ナガサキシ</t>
    </rPh>
    <rPh sb="12" eb="16">
      <t>ナガサキシンブン</t>
    </rPh>
    <rPh sb="17" eb="19">
      <t>クロサキ</t>
    </rPh>
    <rPh sb="20" eb="22">
      <t>コウノウラ</t>
    </rPh>
    <rPh sb="24" eb="28">
      <t>ナガサキシンブン</t>
    </rPh>
    <rPh sb="29" eb="31">
      <t>シンコウ</t>
    </rPh>
    <rPh sb="33" eb="35">
      <t>トウゴウ</t>
    </rPh>
    <phoneticPr fontId="2"/>
  </si>
  <si>
    <t>⑮ 佐世保市　2026.8西日本新聞「大野東」が西日本新聞「大野」へ統合。</t>
    <rPh sb="2" eb="6">
      <t>サセボシ</t>
    </rPh>
    <rPh sb="13" eb="18">
      <t>ニシニホンシンブン</t>
    </rPh>
    <rPh sb="19" eb="22">
      <t>オオノヒガシ</t>
    </rPh>
    <rPh sb="24" eb="29">
      <t>ニシニホンシンブン</t>
    </rPh>
    <rPh sb="30" eb="32">
      <t>オオノ</t>
    </rPh>
    <rPh sb="34" eb="36">
      <t>トウゴウ</t>
    </rPh>
    <phoneticPr fontId="2"/>
  </si>
  <si>
    <r>
      <t>川平</t>
    </r>
    <r>
      <rPr>
        <sz val="16"/>
        <color rgb="FF000000"/>
        <rFont val="BIZ UDゴシック"/>
        <family val="3"/>
        <charset val="128"/>
      </rPr>
      <t>AMNS</t>
    </r>
    <r>
      <rPr>
        <sz val="20"/>
        <color indexed="8"/>
        <rFont val="BIZ UDゴシック"/>
        <family val="3"/>
        <charset val="128"/>
      </rPr>
      <t>K</t>
    </r>
    <rPh sb="0" eb="1">
      <t>カワ</t>
    </rPh>
    <rPh sb="1" eb="2">
      <t>ヒラ</t>
    </rPh>
    <phoneticPr fontId="3"/>
  </si>
  <si>
    <t>※川平-長崎に統合202609</t>
    <rPh sb="1" eb="3">
      <t>カワヒラ</t>
    </rPh>
    <rPh sb="4" eb="6">
      <t>ナガサキ</t>
    </rPh>
    <rPh sb="7" eb="9">
      <t>トウゴウ</t>
    </rPh>
    <phoneticPr fontId="2"/>
  </si>
  <si>
    <t>⑯ 長崎市　2026.9毎日新聞「川平」が長崎新聞「川平」へ統合。</t>
    <rPh sb="2" eb="5">
      <t>ナガサキシ</t>
    </rPh>
    <rPh sb="12" eb="16">
      <t>マイニチシンブン</t>
    </rPh>
    <rPh sb="17" eb="19">
      <t>カワヒラ</t>
    </rPh>
    <rPh sb="21" eb="25">
      <t>ナガサキシンブン</t>
    </rPh>
    <rPh sb="26" eb="28">
      <t>カワヒラ</t>
    </rPh>
    <rPh sb="30" eb="32">
      <t>トウゴウ</t>
    </rPh>
    <phoneticPr fontId="2"/>
  </si>
  <si>
    <t>2026年9月一部改訂</t>
    <rPh sb="4" eb="5">
      <t>ネン</t>
    </rPh>
    <rPh sb="6" eb="7">
      <t>ガツ</t>
    </rPh>
    <rPh sb="7" eb="9">
      <t>イチブ</t>
    </rPh>
    <rPh sb="9" eb="11">
      <t>カイテイ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</si>
</sst>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0;[Red]\-#,##0.0"/>
    <numFmt numFmtId="177" formatCode="#,##0_ "/>
  </numFmts>
  <fonts count="90">
    <font>
      <sz val="11"/>
      <name val="ＭＳ Ｐゴシック"/>
      <family val="3"/>
      <charset val="128"/>
    </font>
    <font>
      <sz val="11"/>
      <name val="ＭＳ Ｐゴシック"/>
      <family val="3"/>
      <charset val="128"/>
    </font>
    <font>
      <sz val="6"/>
      <name val="ＭＳ Ｐゴシック"/>
      <family val="3"/>
      <charset val="128"/>
    </font>
    <font>
      <sz val="22"/>
      <name val="Meiryo UI"/>
      <family val="3"/>
      <charset val="128"/>
    </font>
    <font>
      <b/>
      <sz val="11"/>
      <name val="Meiryo UI"/>
      <family val="3"/>
      <charset val="128"/>
    </font>
    <font>
      <b/>
      <sz val="12"/>
      <name val="Meiryo UI"/>
      <family val="3"/>
      <charset val="128"/>
    </font>
    <font>
      <b/>
      <sz val="16"/>
      <color indexed="81"/>
      <name val="HG丸ｺﾞｼｯｸM-PRO"/>
      <family val="3"/>
      <charset val="128"/>
    </font>
    <font>
      <b/>
      <sz val="11"/>
      <color indexed="81"/>
      <name val="ＭＳ Ｐゴシック"/>
      <family val="3"/>
      <charset val="128"/>
    </font>
    <font>
      <sz val="11"/>
      <color indexed="81"/>
      <name val="ＭＳ Ｐゴシック"/>
      <family val="3"/>
      <charset val="128"/>
    </font>
    <font>
      <b/>
      <sz val="11"/>
      <color indexed="81"/>
      <name val="MS P ゴシック"/>
      <family val="3"/>
      <charset val="128"/>
    </font>
    <font>
      <b/>
      <sz val="8"/>
      <name val="Meiryo UI"/>
      <family val="3"/>
      <charset val="128"/>
    </font>
    <font>
      <sz val="11"/>
      <color theme="1"/>
      <name val="ＭＳ Ｐゴシック"/>
      <family val="3"/>
      <charset val="128"/>
      <scheme val="minor"/>
    </font>
    <font>
      <u/>
      <sz val="11"/>
      <color theme="10"/>
      <name val="ＭＳ Ｐゴシック"/>
      <family val="3"/>
      <charset val="128"/>
    </font>
    <font>
      <sz val="10"/>
      <color rgb="FFFF0000"/>
      <name val="Meiryo UI"/>
      <family val="3"/>
      <charset val="128"/>
    </font>
    <font>
      <sz val="12"/>
      <color rgb="FFFF0000"/>
      <name val="Meiryo UI"/>
      <family val="3"/>
      <charset val="128"/>
    </font>
    <font>
      <b/>
      <sz val="11"/>
      <color theme="1"/>
      <name val="Meiryo UI"/>
      <family val="3"/>
      <charset val="128"/>
    </font>
    <font>
      <b/>
      <sz val="11"/>
      <name val="BIZ UDゴシック"/>
      <family val="3"/>
      <charset val="128"/>
    </font>
    <font>
      <b/>
      <sz val="12"/>
      <name val="BIZ UDゴシック"/>
      <family val="3"/>
      <charset val="128"/>
    </font>
    <font>
      <b/>
      <sz val="11"/>
      <color theme="1"/>
      <name val="BIZ UDゴシック"/>
      <family val="3"/>
      <charset val="128"/>
    </font>
    <font>
      <b/>
      <sz val="12"/>
      <color theme="1"/>
      <name val="BIZ UDゴシック"/>
      <family val="3"/>
      <charset val="128"/>
    </font>
    <font>
      <b/>
      <sz val="14"/>
      <name val="BIZ UDゴシック"/>
      <family val="3"/>
      <charset val="128"/>
    </font>
    <font>
      <b/>
      <sz val="16"/>
      <name val="BIZ UDゴシック"/>
      <family val="3"/>
      <charset val="128"/>
    </font>
    <font>
      <b/>
      <sz val="10"/>
      <name val="BIZ UDゴシック"/>
      <family val="3"/>
      <charset val="128"/>
    </font>
    <font>
      <b/>
      <sz val="9"/>
      <name val="BIZ UDゴシック"/>
      <family val="3"/>
      <charset val="128"/>
    </font>
    <font>
      <sz val="12"/>
      <name val="BIZ UDゴシック"/>
      <family val="3"/>
      <charset val="128"/>
    </font>
    <font>
      <sz val="11"/>
      <name val="BIZ UDゴシック"/>
      <family val="3"/>
      <charset val="128"/>
    </font>
    <font>
      <sz val="11"/>
      <color theme="1"/>
      <name val="BIZ UDゴシック"/>
      <family val="3"/>
      <charset val="128"/>
    </font>
    <font>
      <sz val="10"/>
      <name val="BIZ UDゴシック"/>
      <family val="3"/>
      <charset val="128"/>
    </font>
    <font>
      <sz val="11"/>
      <color indexed="8"/>
      <name val="BIZ UDゴシック"/>
      <family val="3"/>
      <charset val="128"/>
    </font>
    <font>
      <sz val="18"/>
      <color indexed="8"/>
      <name val="BIZ UDゴシック"/>
      <family val="3"/>
      <charset val="128"/>
    </font>
    <font>
      <sz val="14"/>
      <color indexed="8"/>
      <name val="BIZ UDゴシック"/>
      <family val="3"/>
      <charset val="128"/>
    </font>
    <font>
      <sz val="16"/>
      <color indexed="8"/>
      <name val="BIZ UDゴシック"/>
      <family val="3"/>
      <charset val="128"/>
    </font>
    <font>
      <sz val="20"/>
      <color indexed="8"/>
      <name val="BIZ UDゴシック"/>
      <family val="3"/>
      <charset val="128"/>
    </font>
    <font>
      <sz val="12"/>
      <color indexed="8"/>
      <name val="BIZ UDゴシック"/>
      <family val="3"/>
      <charset val="128"/>
    </font>
    <font>
      <b/>
      <sz val="20"/>
      <color indexed="8"/>
      <name val="BIZ UDゴシック"/>
      <family val="3"/>
      <charset val="128"/>
    </font>
    <font>
      <b/>
      <sz val="18"/>
      <color indexed="8"/>
      <name val="BIZ UDゴシック"/>
      <family val="3"/>
      <charset val="128"/>
    </font>
    <font>
      <sz val="24"/>
      <color indexed="8"/>
      <name val="BIZ UDゴシック"/>
      <family val="3"/>
      <charset val="128"/>
    </font>
    <font>
      <sz val="10"/>
      <color indexed="8"/>
      <name val="BIZ UDゴシック"/>
      <family val="3"/>
      <charset val="128"/>
    </font>
    <font>
      <b/>
      <sz val="12"/>
      <color indexed="10"/>
      <name val="BIZ UDゴシック"/>
      <family val="3"/>
      <charset val="128"/>
    </font>
    <font>
      <b/>
      <sz val="11"/>
      <color indexed="10"/>
      <name val="BIZ UDゴシック"/>
      <family val="3"/>
      <charset val="128"/>
    </font>
    <font>
      <sz val="11"/>
      <color indexed="10"/>
      <name val="BIZ UDゴシック"/>
      <family val="3"/>
      <charset val="128"/>
    </font>
    <font>
      <sz val="12"/>
      <color indexed="10"/>
      <name val="BIZ UDゴシック"/>
      <family val="3"/>
      <charset val="128"/>
    </font>
    <font>
      <b/>
      <sz val="20"/>
      <color indexed="9"/>
      <name val="BIZ UDゴシック"/>
      <family val="3"/>
      <charset val="128"/>
    </font>
    <font>
      <sz val="15"/>
      <color indexed="10"/>
      <name val="BIZ UDゴシック"/>
      <family val="3"/>
      <charset val="128"/>
    </font>
    <font>
      <u/>
      <sz val="11"/>
      <color theme="1"/>
      <name val="BIZ UDゴシック"/>
      <family val="3"/>
      <charset val="128"/>
    </font>
    <font>
      <sz val="14"/>
      <name val="BIZ UDゴシック"/>
      <family val="3"/>
      <charset val="128"/>
    </font>
    <font>
      <b/>
      <sz val="18"/>
      <name val="BIZ UDゴシック"/>
      <family val="3"/>
      <charset val="128"/>
    </font>
    <font>
      <sz val="16"/>
      <name val="BIZ UDゴシック"/>
      <family val="3"/>
      <charset val="128"/>
    </font>
    <font>
      <b/>
      <sz val="16"/>
      <color theme="1"/>
      <name val="BIZ UDゴシック"/>
      <family val="3"/>
      <charset val="128"/>
    </font>
    <font>
      <b/>
      <sz val="14"/>
      <color theme="1"/>
      <name val="BIZ UDゴシック"/>
      <family val="3"/>
      <charset val="128"/>
    </font>
    <font>
      <b/>
      <sz val="10"/>
      <color indexed="81"/>
      <name val="MS P ゴシック"/>
      <family val="3"/>
      <charset val="128"/>
    </font>
    <font>
      <sz val="10"/>
      <color indexed="81"/>
      <name val="MS P ゴシック"/>
      <family val="3"/>
      <charset val="128"/>
    </font>
    <font>
      <sz val="18"/>
      <name val="HGｺﾞｼｯｸM"/>
      <family val="3"/>
      <charset val="128"/>
    </font>
    <font>
      <sz val="18"/>
      <color rgb="FFFF0000"/>
      <name val="BIZ UDゴシック"/>
      <family val="3"/>
      <charset val="128"/>
    </font>
    <font>
      <sz val="18"/>
      <name val="BIZ UDゴシック"/>
      <family val="3"/>
      <charset val="128"/>
    </font>
    <font>
      <b/>
      <sz val="22"/>
      <name val="BIZ UDゴシック"/>
      <family val="3"/>
      <charset val="128"/>
    </font>
    <font>
      <sz val="22"/>
      <name val="BIZ UDゴシック"/>
      <family val="3"/>
      <charset val="128"/>
    </font>
    <font>
      <sz val="20"/>
      <color rgb="FF000000"/>
      <name val="BIZ UDゴシック"/>
      <family val="3"/>
      <charset val="128"/>
    </font>
    <font>
      <sz val="16"/>
      <color rgb="FF000000"/>
      <name val="BIZ UDゴシック"/>
      <family val="3"/>
      <charset val="128"/>
    </font>
    <font>
      <sz val="20"/>
      <color rgb="FFFF0000"/>
      <name val="BIZ UDゴシック"/>
      <family val="3"/>
      <charset val="128"/>
    </font>
    <font>
      <sz val="20"/>
      <color indexed="10"/>
      <name val="BIZ UDゴシック"/>
      <family val="3"/>
      <charset val="128"/>
    </font>
    <font>
      <sz val="20"/>
      <name val="BIZ UDゴシック"/>
      <family val="3"/>
      <charset val="128"/>
    </font>
    <font>
      <sz val="28"/>
      <name val="HGｺﾞｼｯｸM"/>
      <family val="3"/>
      <charset val="128"/>
    </font>
    <font>
      <b/>
      <sz val="20"/>
      <name val="HGｺﾞｼｯｸM"/>
      <family val="3"/>
      <charset val="128"/>
    </font>
    <font>
      <sz val="36"/>
      <name val="HGｺﾞｼｯｸM"/>
      <family val="3"/>
      <charset val="128"/>
    </font>
    <font>
      <sz val="20"/>
      <name val="HGｺﾞｼｯｸM"/>
      <family val="3"/>
      <charset val="128"/>
    </font>
    <font>
      <b/>
      <sz val="20"/>
      <color rgb="FFFF0000"/>
      <name val="BIZ UDゴシック"/>
      <family val="3"/>
      <charset val="128"/>
    </font>
    <font>
      <sz val="20"/>
      <color theme="1"/>
      <name val="BIZ UDゴシック"/>
      <family val="3"/>
      <charset val="128"/>
    </font>
    <font>
      <sz val="20"/>
      <color indexed="41"/>
      <name val="BIZ UDゴシック"/>
      <family val="3"/>
      <charset val="128"/>
    </font>
    <font>
      <sz val="20"/>
      <color theme="0"/>
      <name val="BIZ UDゴシック"/>
      <family val="3"/>
      <charset val="128"/>
    </font>
    <font>
      <strike/>
      <sz val="20"/>
      <color indexed="8"/>
      <name val="BIZ UDゴシック"/>
      <family val="3"/>
      <charset val="128"/>
    </font>
    <font>
      <b/>
      <sz val="28"/>
      <name val="BIZ UDゴシック"/>
      <family val="3"/>
      <charset val="128"/>
    </font>
    <font>
      <b/>
      <sz val="24"/>
      <name val="BIZ UDゴシック"/>
      <family val="3"/>
      <charset val="128"/>
    </font>
    <font>
      <sz val="18"/>
      <color rgb="FF000000"/>
      <name val="BIZ UDゴシック"/>
      <family val="3"/>
      <charset val="128"/>
    </font>
    <font>
      <sz val="26"/>
      <color indexed="8"/>
      <name val="HGｺﾞｼｯｸM"/>
      <family val="3"/>
      <charset val="128"/>
    </font>
    <font>
      <b/>
      <sz val="26"/>
      <name val="HGｺﾞｼｯｸM"/>
      <family val="3"/>
      <charset val="128"/>
    </font>
    <font>
      <sz val="26"/>
      <color indexed="10"/>
      <name val="HGｺﾞｼｯｸM"/>
      <family val="3"/>
      <charset val="128"/>
    </font>
    <font>
      <sz val="26"/>
      <name val="HGｺﾞｼｯｸM"/>
      <family val="3"/>
      <charset val="128"/>
    </font>
    <font>
      <b/>
      <sz val="26"/>
      <color indexed="10"/>
      <name val="HGｺﾞｼｯｸM"/>
      <family val="3"/>
      <charset val="128"/>
    </font>
    <font>
      <sz val="26"/>
      <color rgb="FFFF0000"/>
      <name val="HGｺﾞｼｯｸM"/>
      <family val="3"/>
      <charset val="128"/>
    </font>
    <font>
      <sz val="26"/>
      <color theme="1"/>
      <name val="HGｺﾞｼｯｸM"/>
      <family val="3"/>
      <charset val="128"/>
    </font>
    <font>
      <sz val="26"/>
      <color indexed="58"/>
      <name val="HGｺﾞｼｯｸM"/>
      <family val="3"/>
      <charset val="128"/>
    </font>
    <font>
      <b/>
      <sz val="26"/>
      <color theme="1"/>
      <name val="HGｺﾞｼｯｸM"/>
      <family val="3"/>
      <charset val="128"/>
    </font>
    <font>
      <b/>
      <sz val="20"/>
      <color theme="3" tint="0.39997558519241921"/>
      <name val="HGｺﾞｼｯｸM"/>
      <family val="3"/>
      <charset val="128"/>
    </font>
    <font>
      <sz val="16"/>
      <color rgb="FFFF0000"/>
      <name val="BIZ UDゴシック"/>
      <family val="3"/>
      <charset val="128"/>
    </font>
    <font>
      <sz val="28"/>
      <color indexed="8"/>
      <name val="BIZ UDゴシック"/>
      <family val="3"/>
      <charset val="128"/>
    </font>
    <font>
      <b/>
      <sz val="28"/>
      <color indexed="8"/>
      <name val="BIZ UDゴシック"/>
      <family val="3"/>
      <charset val="128"/>
    </font>
    <font>
      <b/>
      <sz val="18"/>
      <color theme="1"/>
      <name val="BIZ UDゴシック"/>
      <family val="3"/>
      <charset val="128"/>
    </font>
    <font>
      <b/>
      <sz val="18"/>
      <color indexed="10"/>
      <name val="BIZ UDゴシック"/>
      <family val="3"/>
      <charset val="128"/>
    </font>
    <font>
      <b/>
      <sz val="18"/>
      <color rgb="FFFF0000"/>
      <name val="BIZ UDゴシック"/>
      <family val="3"/>
      <charset val="128"/>
    </font>
  </fonts>
  <fills count="9">
    <fill>
      <patternFill patternType="none"/>
    </fill>
    <fill>
      <patternFill patternType="gray125"/>
    </fill>
    <fill>
      <patternFill patternType="solid">
        <fgColor indexed="43"/>
        <bgColor indexed="64"/>
      </patternFill>
    </fill>
    <fill>
      <patternFill patternType="solid">
        <fgColor indexed="23"/>
        <bgColor indexed="64"/>
      </patternFill>
    </fill>
    <fill>
      <patternFill patternType="solid">
        <fgColor theme="0"/>
        <bgColor indexed="64"/>
      </patternFill>
    </fill>
    <fill>
      <patternFill patternType="solid">
        <fgColor rgb="FFF8F8F8"/>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79998168889431442"/>
        <bgColor indexed="64"/>
      </patternFill>
    </fill>
  </fills>
  <borders count="88">
    <border>
      <left/>
      <right/>
      <top/>
      <bottom/>
      <diagonal/>
    </border>
    <border>
      <left/>
      <right style="thin">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ouble">
        <color indexed="64"/>
      </left>
      <right style="medium">
        <color indexed="64"/>
      </right>
      <top style="medium">
        <color indexed="64"/>
      </top>
      <bottom/>
      <diagonal/>
    </border>
    <border>
      <left style="double">
        <color indexed="64"/>
      </left>
      <right style="medium">
        <color indexed="64"/>
      </right>
      <top style="dashed">
        <color indexed="64"/>
      </top>
      <bottom style="thin">
        <color indexed="64"/>
      </bottom>
      <diagonal/>
    </border>
    <border>
      <left style="double">
        <color indexed="64"/>
      </left>
      <right style="medium">
        <color indexed="64"/>
      </right>
      <top style="thin">
        <color indexed="64"/>
      </top>
      <bottom/>
      <diagonal/>
    </border>
    <border>
      <left style="double">
        <color indexed="64"/>
      </left>
      <right style="medium">
        <color indexed="64"/>
      </right>
      <top style="dashed">
        <color indexed="64"/>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double">
        <color indexed="64"/>
      </left>
      <right style="medium">
        <color indexed="64"/>
      </right>
      <top/>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style="medium">
        <color indexed="64"/>
      </right>
      <top style="dashed">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10">
    <xf numFmtId="0" fontId="0" fillId="0" borderId="0"/>
    <xf numFmtId="9" fontId="1" fillId="0" borderId="0" applyFont="0" applyFill="0" applyBorder="0" applyAlignment="0" applyProtection="0">
      <alignment vertical="center"/>
    </xf>
    <xf numFmtId="0" fontId="12" fillId="0" borderId="0" applyNumberForma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xf numFmtId="38" fontId="1" fillId="0" borderId="0"/>
    <xf numFmtId="6" fontId="1" fillId="0" borderId="0" applyFont="0" applyFill="0" applyBorder="0" applyAlignment="0" applyProtection="0"/>
    <xf numFmtId="0" fontId="11" fillId="0" borderId="0">
      <alignment vertical="center"/>
    </xf>
    <xf numFmtId="38" fontId="1" fillId="0" borderId="0" applyFont="0" applyFill="0" applyBorder="0" applyAlignment="0" applyProtection="0">
      <alignment vertical="center"/>
    </xf>
  </cellStyleXfs>
  <cellXfs count="684">
    <xf numFmtId="0" fontId="0" fillId="0" borderId="0" xfId="0"/>
    <xf numFmtId="0" fontId="4" fillId="0" borderId="0" xfId="0" applyFont="1" applyAlignment="1">
      <alignment shrinkToFit="1"/>
    </xf>
    <xf numFmtId="0" fontId="4" fillId="0" borderId="0" xfId="0" applyFont="1"/>
    <xf numFmtId="0" fontId="15" fillId="0" borderId="0" xfId="0" applyFont="1"/>
    <xf numFmtId="38" fontId="4" fillId="0" borderId="0" xfId="0" applyNumberFormat="1" applyFont="1"/>
    <xf numFmtId="38" fontId="5" fillId="0" borderId="0" xfId="4" applyFont="1"/>
    <xf numFmtId="38" fontId="4" fillId="0" borderId="0" xfId="0" applyNumberFormat="1" applyFont="1" applyAlignment="1">
      <alignment shrinkToFit="1"/>
    </xf>
    <xf numFmtId="0" fontId="16" fillId="0" borderId="0" xfId="0" applyFont="1"/>
    <xf numFmtId="38" fontId="17" fillId="0" borderId="45" xfId="4" applyFont="1" applyBorder="1" applyAlignment="1">
      <alignment horizontal="center"/>
    </xf>
    <xf numFmtId="38" fontId="19" fillId="0" borderId="53" xfId="4" applyFont="1" applyBorder="1"/>
    <xf numFmtId="38" fontId="17" fillId="0" borderId="53" xfId="4" applyFont="1" applyBorder="1"/>
    <xf numFmtId="38" fontId="17" fillId="0" borderId="51" xfId="4" applyFont="1" applyBorder="1"/>
    <xf numFmtId="0" fontId="16" fillId="0" borderId="0" xfId="0" applyFont="1" applyAlignment="1">
      <alignment horizontal="right" shrinkToFit="1"/>
    </xf>
    <xf numFmtId="38" fontId="17" fillId="0" borderId="0" xfId="4" applyFont="1"/>
    <xf numFmtId="38" fontId="20" fillId="0" borderId="53" xfId="4" applyFont="1" applyBorder="1"/>
    <xf numFmtId="0" fontId="20" fillId="0" borderId="0" xfId="0" applyFont="1" applyAlignment="1">
      <alignment vertical="center"/>
    </xf>
    <xf numFmtId="0" fontId="20" fillId="0" borderId="0" xfId="0" applyFont="1" applyAlignment="1">
      <alignment horizontal="centerContinuous" vertical="center"/>
    </xf>
    <xf numFmtId="0" fontId="22" fillId="0" borderId="0" xfId="0" applyFont="1" applyAlignment="1">
      <alignment horizontal="center" vertical="center" shrinkToFit="1"/>
    </xf>
    <xf numFmtId="0" fontId="25" fillId="0" borderId="0" xfId="0" applyFont="1" applyAlignment="1">
      <alignment shrinkToFit="1"/>
    </xf>
    <xf numFmtId="0" fontId="26" fillId="0" borderId="0" xfId="0" applyFont="1" applyAlignment="1">
      <alignment shrinkToFit="1"/>
    </xf>
    <xf numFmtId="38" fontId="26" fillId="0" borderId="0" xfId="0" applyNumberFormat="1" applyFont="1" applyAlignment="1">
      <alignment shrinkToFit="1"/>
    </xf>
    <xf numFmtId="0" fontId="37" fillId="0" borderId="7" xfId="0" applyFont="1" applyBorder="1" applyAlignment="1">
      <alignment horizontal="center" vertical="center" shrinkToFit="1"/>
    </xf>
    <xf numFmtId="176" fontId="16" fillId="2" borderId="10" xfId="5" applyNumberFormat="1" applyFont="1" applyFill="1" applyBorder="1" applyAlignment="1">
      <alignment horizontal="right" vertical="center" shrinkToFit="1"/>
    </xf>
    <xf numFmtId="176" fontId="16" fillId="2" borderId="12" xfId="5" applyNumberFormat="1" applyFont="1" applyFill="1" applyBorder="1" applyAlignment="1">
      <alignment horizontal="right" vertical="center" shrinkToFit="1"/>
    </xf>
    <xf numFmtId="176" fontId="17" fillId="2" borderId="10" xfId="5" applyNumberFormat="1" applyFont="1" applyFill="1" applyBorder="1" applyAlignment="1">
      <alignment horizontal="right" vertical="center" shrinkToFit="1"/>
    </xf>
    <xf numFmtId="176" fontId="16" fillId="2" borderId="15" xfId="5" applyNumberFormat="1" applyFont="1" applyFill="1" applyBorder="1" applyAlignment="1">
      <alignment horizontal="right" vertical="center" shrinkToFit="1"/>
    </xf>
    <xf numFmtId="176" fontId="16" fillId="2" borderId="16" xfId="5" applyNumberFormat="1" applyFont="1" applyFill="1" applyBorder="1" applyAlignment="1">
      <alignment horizontal="right" vertical="center" shrinkToFit="1"/>
    </xf>
    <xf numFmtId="176" fontId="17" fillId="2" borderId="15" xfId="5" applyNumberFormat="1" applyFont="1" applyFill="1" applyBorder="1" applyAlignment="1">
      <alignment horizontal="right" vertical="center" shrinkToFit="1"/>
    </xf>
    <xf numFmtId="38" fontId="39" fillId="0" borderId="16" xfId="5" applyFont="1" applyBorder="1" applyAlignment="1">
      <alignment horizontal="right" vertical="center" shrinkToFit="1"/>
    </xf>
    <xf numFmtId="176" fontId="16" fillId="4" borderId="16" xfId="5" applyNumberFormat="1" applyFont="1" applyFill="1" applyBorder="1" applyAlignment="1">
      <alignment horizontal="right" vertical="center" shrinkToFit="1"/>
    </xf>
    <xf numFmtId="38" fontId="38" fillId="0" borderId="15" xfId="5" applyFont="1" applyBorder="1" applyAlignment="1">
      <alignment horizontal="right" vertical="center" shrinkToFit="1"/>
    </xf>
    <xf numFmtId="176" fontId="16" fillId="4" borderId="15" xfId="5" applyNumberFormat="1" applyFont="1" applyFill="1" applyBorder="1" applyAlignment="1">
      <alignment horizontal="right" vertical="center" shrinkToFit="1"/>
    </xf>
    <xf numFmtId="38" fontId="39" fillId="0" borderId="20" xfId="5" applyFont="1" applyBorder="1" applyAlignment="1">
      <alignment horizontal="right" vertical="center" shrinkToFit="1"/>
    </xf>
    <xf numFmtId="38" fontId="40" fillId="0" borderId="16" xfId="5" applyFont="1" applyBorder="1" applyAlignment="1">
      <alignment horizontal="right" vertical="center" shrinkToFit="1"/>
    </xf>
    <xf numFmtId="176" fontId="16" fillId="2" borderId="23" xfId="5" applyNumberFormat="1" applyFont="1" applyFill="1" applyBorder="1" applyAlignment="1">
      <alignment horizontal="right" vertical="center" shrinkToFit="1"/>
    </xf>
    <xf numFmtId="38" fontId="38" fillId="0" borderId="46" xfId="5" applyFont="1" applyBorder="1" applyAlignment="1">
      <alignment horizontal="right" vertical="center" shrinkToFit="1"/>
    </xf>
    <xf numFmtId="38" fontId="40" fillId="0" borderId="3" xfId="5" applyFont="1" applyBorder="1" applyAlignment="1">
      <alignment horizontal="right" vertical="center" shrinkToFit="1"/>
    </xf>
    <xf numFmtId="38" fontId="41" fillId="0" borderId="7" xfId="5" applyFont="1" applyBorder="1" applyAlignment="1">
      <alignment horizontal="right" vertical="center" shrinkToFit="1"/>
    </xf>
    <xf numFmtId="176" fontId="16" fillId="4" borderId="12" xfId="5" applyNumberFormat="1" applyFont="1" applyFill="1" applyBorder="1" applyAlignment="1">
      <alignment horizontal="right" vertical="center" shrinkToFit="1"/>
    </xf>
    <xf numFmtId="176" fontId="17" fillId="4" borderId="10" xfId="5" applyNumberFormat="1" applyFont="1" applyFill="1" applyBorder="1" applyAlignment="1">
      <alignment horizontal="right" vertical="center" shrinkToFit="1"/>
    </xf>
    <xf numFmtId="176" fontId="17" fillId="4" borderId="15" xfId="5" applyNumberFormat="1" applyFont="1" applyFill="1" applyBorder="1" applyAlignment="1">
      <alignment horizontal="right" vertical="center" shrinkToFit="1"/>
    </xf>
    <xf numFmtId="38" fontId="39" fillId="4" borderId="16" xfId="5" applyFont="1" applyFill="1" applyBorder="1" applyAlignment="1">
      <alignment horizontal="right" vertical="center" shrinkToFit="1"/>
    </xf>
    <xf numFmtId="38" fontId="40" fillId="4" borderId="12" xfId="5" applyFont="1" applyFill="1" applyBorder="1" applyAlignment="1">
      <alignment horizontal="right" vertical="center" shrinkToFit="1"/>
    </xf>
    <xf numFmtId="176" fontId="17" fillId="4" borderId="27" xfId="5" applyNumberFormat="1" applyFont="1" applyFill="1" applyBorder="1" applyAlignment="1">
      <alignment horizontal="right" vertical="center" shrinkToFit="1"/>
    </xf>
    <xf numFmtId="38" fontId="40" fillId="4" borderId="30" xfId="5" applyFont="1" applyFill="1" applyBorder="1" applyAlignment="1">
      <alignment horizontal="right" vertical="center" shrinkToFit="1"/>
    </xf>
    <xf numFmtId="38" fontId="41" fillId="0" borderId="15" xfId="5" applyFont="1" applyBorder="1" applyAlignment="1">
      <alignment horizontal="right" vertical="center" shrinkToFit="1"/>
    </xf>
    <xf numFmtId="38" fontId="39" fillId="4" borderId="76" xfId="5" applyFont="1" applyFill="1" applyBorder="1" applyAlignment="1">
      <alignment horizontal="right" vertical="center" shrinkToFit="1"/>
    </xf>
    <xf numFmtId="176" fontId="16" fillId="4" borderId="30" xfId="5" applyNumberFormat="1" applyFont="1" applyFill="1" applyBorder="1" applyAlignment="1">
      <alignment horizontal="right" vertical="center" shrinkToFit="1"/>
    </xf>
    <xf numFmtId="176" fontId="17" fillId="4" borderId="46" xfId="5" applyNumberFormat="1" applyFont="1" applyFill="1" applyBorder="1" applyAlignment="1">
      <alignment horizontal="right" vertical="center" shrinkToFit="1"/>
    </xf>
    <xf numFmtId="38" fontId="40" fillId="4" borderId="7" xfId="5" applyFont="1" applyFill="1" applyBorder="1" applyAlignment="1">
      <alignment horizontal="right" vertical="center" shrinkToFit="1"/>
    </xf>
    <xf numFmtId="38" fontId="40" fillId="0" borderId="7" xfId="5" applyFont="1" applyBorder="1" applyAlignment="1">
      <alignment horizontal="right" vertical="center" shrinkToFit="1"/>
    </xf>
    <xf numFmtId="38" fontId="38" fillId="4" borderId="15" xfId="5" applyFont="1" applyFill="1" applyBorder="1" applyAlignment="1">
      <alignment horizontal="right" vertical="center" shrinkToFit="1"/>
    </xf>
    <xf numFmtId="38" fontId="41" fillId="0" borderId="51" xfId="5" applyFont="1" applyBorder="1" applyAlignment="1">
      <alignment horizontal="right" vertical="center" shrinkToFit="1"/>
    </xf>
    <xf numFmtId="38" fontId="40" fillId="0" borderId="12" xfId="5" applyFont="1" applyBorder="1" applyAlignment="1">
      <alignment horizontal="right" vertical="center" shrinkToFit="1"/>
    </xf>
    <xf numFmtId="38" fontId="25" fillId="0" borderId="0" xfId="0" applyNumberFormat="1" applyFont="1" applyAlignment="1">
      <alignment shrinkToFit="1"/>
    </xf>
    <xf numFmtId="38" fontId="39" fillId="0" borderId="12" xfId="5" applyFont="1" applyBorder="1" applyAlignment="1">
      <alignment horizontal="right" vertical="center" shrinkToFit="1"/>
    </xf>
    <xf numFmtId="176" fontId="16" fillId="4" borderId="7" xfId="5" applyNumberFormat="1" applyFont="1" applyFill="1" applyBorder="1" applyAlignment="1">
      <alignment horizontal="right" vertical="center" shrinkToFit="1"/>
    </xf>
    <xf numFmtId="176" fontId="16" fillId="2" borderId="34" xfId="5" applyNumberFormat="1" applyFont="1" applyFill="1" applyBorder="1" applyAlignment="1">
      <alignment horizontal="right" vertical="center" shrinkToFit="1"/>
    </xf>
    <xf numFmtId="176" fontId="16" fillId="2" borderId="30" xfId="5" applyNumberFormat="1" applyFont="1" applyFill="1" applyBorder="1" applyAlignment="1">
      <alignment horizontal="right" vertical="center" shrinkToFit="1"/>
    </xf>
    <xf numFmtId="38" fontId="39" fillId="0" borderId="30" xfId="5" applyFont="1" applyBorder="1" applyAlignment="1">
      <alignment horizontal="right" vertical="center" shrinkToFit="1"/>
    </xf>
    <xf numFmtId="38" fontId="40" fillId="0" borderId="30" xfId="5" applyFont="1" applyBorder="1" applyAlignment="1">
      <alignment horizontal="right" vertical="center" shrinkToFit="1"/>
    </xf>
    <xf numFmtId="38" fontId="40" fillId="0" borderId="2" xfId="5" applyFont="1" applyBorder="1" applyAlignment="1">
      <alignment horizontal="right" vertical="center" shrinkToFit="1"/>
    </xf>
    <xf numFmtId="38" fontId="16" fillId="0" borderId="16" xfId="5" applyFont="1" applyBorder="1" applyAlignment="1">
      <alignment horizontal="right" vertical="center" shrinkToFit="1"/>
    </xf>
    <xf numFmtId="38" fontId="25" fillId="0" borderId="30" xfId="5" applyFont="1" applyBorder="1" applyAlignment="1">
      <alignment horizontal="right" vertical="center" shrinkToFit="1"/>
    </xf>
    <xf numFmtId="38" fontId="16" fillId="0" borderId="20" xfId="5" applyFont="1" applyBorder="1" applyAlignment="1">
      <alignment horizontal="right" vertical="center" shrinkToFit="1"/>
    </xf>
    <xf numFmtId="176" fontId="16" fillId="2" borderId="46" xfId="5" applyNumberFormat="1" applyFont="1" applyFill="1" applyBorder="1" applyAlignment="1">
      <alignment horizontal="right" vertical="center" shrinkToFit="1"/>
    </xf>
    <xf numFmtId="38" fontId="41" fillId="0" borderId="46" xfId="5" applyFont="1" applyBorder="1" applyAlignment="1">
      <alignment horizontal="right" vertical="center" shrinkToFit="1"/>
    </xf>
    <xf numFmtId="38" fontId="16" fillId="0" borderId="30" xfId="5" applyFont="1" applyBorder="1" applyAlignment="1">
      <alignment horizontal="right" vertical="center" shrinkToFit="1"/>
    </xf>
    <xf numFmtId="38" fontId="16" fillId="0" borderId="12" xfId="5" applyFont="1" applyBorder="1" applyAlignment="1">
      <alignment horizontal="right" vertical="center" shrinkToFit="1"/>
    </xf>
    <xf numFmtId="176" fontId="17" fillId="2" borderId="23" xfId="5" applyNumberFormat="1" applyFont="1" applyFill="1" applyBorder="1" applyAlignment="1">
      <alignment horizontal="right" vertical="center" shrinkToFit="1"/>
    </xf>
    <xf numFmtId="176" fontId="17" fillId="2" borderId="46" xfId="5" applyNumberFormat="1" applyFont="1" applyFill="1" applyBorder="1" applyAlignment="1">
      <alignment horizontal="right" vertical="center" shrinkToFit="1"/>
    </xf>
    <xf numFmtId="176" fontId="16" fillId="0" borderId="16" xfId="5" applyNumberFormat="1" applyFont="1" applyBorder="1" applyAlignment="1">
      <alignment horizontal="right" vertical="center" shrinkToFit="1"/>
    </xf>
    <xf numFmtId="38" fontId="25" fillId="0" borderId="16" xfId="5" applyFont="1" applyBorder="1" applyAlignment="1">
      <alignment horizontal="right" vertical="center" shrinkToFit="1"/>
    </xf>
    <xf numFmtId="38" fontId="38" fillId="0" borderId="23" xfId="5" applyFont="1" applyBorder="1" applyAlignment="1">
      <alignment horizontal="right" vertical="center" shrinkToFit="1"/>
    </xf>
    <xf numFmtId="0" fontId="25" fillId="4" borderId="0" xfId="0" applyFont="1" applyFill="1" applyAlignment="1">
      <alignment shrinkToFit="1"/>
    </xf>
    <xf numFmtId="38" fontId="38" fillId="0" borderId="10" xfId="5" applyFont="1" applyBorder="1" applyAlignment="1">
      <alignment horizontal="right" vertical="center" shrinkToFit="1"/>
    </xf>
    <xf numFmtId="176" fontId="16" fillId="2" borderId="47" xfId="5" applyNumberFormat="1" applyFont="1" applyFill="1" applyBorder="1" applyAlignment="1">
      <alignment horizontal="right" vertical="center" shrinkToFit="1"/>
    </xf>
    <xf numFmtId="38" fontId="16" fillId="0" borderId="34" xfId="5" applyFont="1" applyBorder="1" applyAlignment="1">
      <alignment horizontal="right" vertical="center" shrinkToFit="1"/>
    </xf>
    <xf numFmtId="176" fontId="16" fillId="2" borderId="28" xfId="5" applyNumberFormat="1" applyFont="1" applyFill="1" applyBorder="1" applyAlignment="1">
      <alignment horizontal="right" vertical="center" shrinkToFit="1"/>
    </xf>
    <xf numFmtId="176" fontId="16" fillId="4" borderId="17" xfId="5" applyNumberFormat="1" applyFont="1" applyFill="1" applyBorder="1" applyAlignment="1">
      <alignment horizontal="right" vertical="center" shrinkToFit="1"/>
    </xf>
    <xf numFmtId="176" fontId="16" fillId="2" borderId="17" xfId="5" applyNumberFormat="1" applyFont="1" applyFill="1" applyBorder="1" applyAlignment="1">
      <alignment horizontal="right" vertical="center" shrinkToFit="1"/>
    </xf>
    <xf numFmtId="176" fontId="16" fillId="0" borderId="20" xfId="5" applyNumberFormat="1" applyFont="1" applyBorder="1" applyAlignment="1">
      <alignment horizontal="right" vertical="center" shrinkToFit="1"/>
    </xf>
    <xf numFmtId="176" fontId="16" fillId="4" borderId="47" xfId="5" applyNumberFormat="1" applyFont="1" applyFill="1" applyBorder="1" applyAlignment="1">
      <alignment horizontal="right" vertical="center" shrinkToFit="1"/>
    </xf>
    <xf numFmtId="176" fontId="17" fillId="0" borderId="15" xfId="5" applyNumberFormat="1" applyFont="1" applyBorder="1" applyAlignment="1">
      <alignment horizontal="right" vertical="center" shrinkToFit="1"/>
    </xf>
    <xf numFmtId="176" fontId="18" fillId="2" borderId="46" xfId="5" applyNumberFormat="1" applyFont="1" applyFill="1" applyBorder="1" applyAlignment="1">
      <alignment horizontal="right" vertical="center" shrinkToFit="1"/>
    </xf>
    <xf numFmtId="38" fontId="38" fillId="0" borderId="45" xfId="5" applyFont="1" applyBorder="1" applyAlignment="1">
      <alignment horizontal="right" vertical="center" shrinkToFit="1"/>
    </xf>
    <xf numFmtId="38" fontId="43" fillId="0" borderId="0" xfId="5" applyFont="1" applyAlignment="1">
      <alignment horizontal="right" vertical="center" shrinkToFit="1"/>
    </xf>
    <xf numFmtId="0" fontId="25" fillId="0" borderId="0" xfId="0" applyFont="1" applyAlignment="1">
      <alignment horizontal="center" vertical="center" shrinkToFit="1"/>
    </xf>
    <xf numFmtId="0" fontId="16" fillId="0" borderId="0" xfId="0" applyFont="1" applyAlignment="1">
      <alignment shrinkToFit="1"/>
    </xf>
    <xf numFmtId="0" fontId="22" fillId="0" borderId="0" xfId="0" applyFont="1" applyAlignment="1">
      <alignment shrinkToFit="1"/>
    </xf>
    <xf numFmtId="0" fontId="27" fillId="0" borderId="0" xfId="0" applyFont="1" applyAlignment="1">
      <alignment shrinkToFit="1"/>
    </xf>
    <xf numFmtId="0" fontId="44" fillId="0" borderId="0" xfId="2" applyFont="1" applyAlignment="1">
      <alignment shrinkToFit="1"/>
    </xf>
    <xf numFmtId="176" fontId="18" fillId="2" borderId="15" xfId="5" applyNumberFormat="1" applyFont="1" applyFill="1" applyBorder="1" applyAlignment="1">
      <alignment horizontal="right" vertical="center" shrinkToFit="1"/>
    </xf>
    <xf numFmtId="176" fontId="18" fillId="4" borderId="15" xfId="5" applyNumberFormat="1" applyFont="1" applyFill="1" applyBorder="1" applyAlignment="1">
      <alignment horizontal="right" vertical="center" shrinkToFit="1"/>
    </xf>
    <xf numFmtId="0" fontId="16" fillId="0" borderId="25" xfId="0" applyFont="1" applyBorder="1" applyAlignment="1">
      <alignment shrinkToFit="1"/>
    </xf>
    <xf numFmtId="0" fontId="25" fillId="0" borderId="25" xfId="0" applyFont="1" applyBorder="1" applyAlignment="1">
      <alignment shrinkToFit="1"/>
    </xf>
    <xf numFmtId="0" fontId="22" fillId="0" borderId="25" xfId="0" applyFont="1" applyBorder="1" applyAlignment="1">
      <alignment horizontal="center" vertical="center" shrinkToFit="1"/>
    </xf>
    <xf numFmtId="0" fontId="33" fillId="0" borderId="0" xfId="0" applyFont="1" applyAlignment="1">
      <alignment vertical="center" shrinkToFit="1"/>
    </xf>
    <xf numFmtId="0" fontId="33" fillId="4" borderId="0" xfId="0" applyFont="1" applyFill="1"/>
    <xf numFmtId="0" fontId="33" fillId="0" borderId="6" xfId="0" applyFont="1" applyBorder="1" applyAlignment="1">
      <alignment vertical="center"/>
    </xf>
    <xf numFmtId="0" fontId="33" fillId="0" borderId="6" xfId="0" applyFont="1" applyBorder="1" applyAlignment="1">
      <alignment vertical="center" shrinkToFit="1"/>
    </xf>
    <xf numFmtId="0" fontId="30" fillId="0" borderId="6" xfId="0" applyFont="1" applyBorder="1" applyAlignment="1">
      <alignment horizontal="left" vertical="center" shrinkToFit="1"/>
    </xf>
    <xf numFmtId="0" fontId="28" fillId="4" borderId="0" xfId="0" applyFont="1" applyFill="1" applyAlignment="1">
      <alignment vertical="center"/>
    </xf>
    <xf numFmtId="0" fontId="28" fillId="0" borderId="0" xfId="0" applyFont="1" applyAlignment="1">
      <alignment vertical="center"/>
    </xf>
    <xf numFmtId="0" fontId="24" fillId="0" borderId="5" xfId="0" applyFont="1" applyBorder="1" applyAlignment="1">
      <alignment shrinkToFit="1"/>
    </xf>
    <xf numFmtId="0" fontId="24" fillId="0" borderId="27" xfId="0" applyFont="1" applyBorder="1" applyAlignment="1">
      <alignment shrinkToFit="1"/>
    </xf>
    <xf numFmtId="177" fontId="35" fillId="0" borderId="3" xfId="0" applyNumberFormat="1" applyFont="1" applyBorder="1" applyAlignment="1">
      <alignment horizontal="centerContinuous" vertical="center"/>
    </xf>
    <xf numFmtId="0" fontId="25" fillId="0" borderId="5" xfId="0" applyFont="1" applyBorder="1" applyAlignment="1">
      <alignment shrinkToFit="1"/>
    </xf>
    <xf numFmtId="0" fontId="25" fillId="0" borderId="27" xfId="0" applyFont="1" applyBorder="1" applyAlignment="1">
      <alignment shrinkToFit="1"/>
    </xf>
    <xf numFmtId="177" fontId="36" fillId="0" borderId="0" xfId="0" applyNumberFormat="1" applyFont="1" applyAlignment="1">
      <alignment vertical="center" shrinkToFit="1"/>
    </xf>
    <xf numFmtId="0" fontId="28" fillId="4" borderId="0" xfId="0" applyFont="1" applyFill="1"/>
    <xf numFmtId="0" fontId="28" fillId="0" borderId="0" xfId="0" applyFont="1"/>
    <xf numFmtId="40" fontId="25" fillId="4" borderId="0" xfId="0" applyNumberFormat="1" applyFont="1" applyFill="1" applyAlignment="1">
      <alignment shrinkToFit="1"/>
    </xf>
    <xf numFmtId="0" fontId="25" fillId="4" borderId="0" xfId="0" applyFont="1" applyFill="1"/>
    <xf numFmtId="40" fontId="16" fillId="0" borderId="0" xfId="0" applyNumberFormat="1" applyFont="1"/>
    <xf numFmtId="40" fontId="16" fillId="4" borderId="0" xfId="0" applyNumberFormat="1" applyFont="1" applyFill="1" applyAlignment="1">
      <alignment horizontal="center"/>
    </xf>
    <xf numFmtId="176" fontId="24" fillId="7" borderId="3" xfId="5" applyNumberFormat="1" applyFont="1" applyFill="1" applyBorder="1" applyAlignment="1">
      <alignment shrinkToFit="1"/>
    </xf>
    <xf numFmtId="40" fontId="24" fillId="7" borderId="3" xfId="5" applyNumberFormat="1" applyFont="1" applyFill="1" applyBorder="1" applyAlignment="1">
      <alignment shrinkToFit="1"/>
    </xf>
    <xf numFmtId="40" fontId="24" fillId="7" borderId="7" xfId="5" applyNumberFormat="1" applyFont="1" applyFill="1" applyBorder="1" applyAlignment="1">
      <alignment shrinkToFit="1"/>
    </xf>
    <xf numFmtId="38" fontId="32" fillId="4" borderId="0" xfId="0" applyNumberFormat="1" applyFont="1" applyFill="1" applyAlignment="1">
      <alignment vertical="center" textRotation="255"/>
    </xf>
    <xf numFmtId="176" fontId="17" fillId="4" borderId="0" xfId="5" applyNumberFormat="1" applyFont="1" applyFill="1" applyAlignment="1">
      <alignment horizontal="right" vertical="center" shrinkToFit="1"/>
    </xf>
    <xf numFmtId="176" fontId="16" fillId="4" borderId="34" xfId="5" applyNumberFormat="1" applyFont="1" applyFill="1" applyBorder="1" applyAlignment="1">
      <alignment horizontal="right" vertical="center" shrinkToFit="1"/>
    </xf>
    <xf numFmtId="176" fontId="17" fillId="4" borderId="47" xfId="5" applyNumberFormat="1" applyFont="1" applyFill="1" applyBorder="1" applyAlignment="1">
      <alignment horizontal="right" vertical="center" shrinkToFit="1"/>
    </xf>
    <xf numFmtId="38" fontId="41" fillId="0" borderId="47" xfId="5" applyFont="1" applyBorder="1" applyAlignment="1">
      <alignment horizontal="right" vertical="center" shrinkToFit="1"/>
    </xf>
    <xf numFmtId="38" fontId="41" fillId="0" borderId="23" xfId="5" applyFont="1" applyBorder="1" applyAlignment="1">
      <alignment horizontal="right" vertical="center" shrinkToFit="1"/>
    </xf>
    <xf numFmtId="38" fontId="42" fillId="4" borderId="0" xfId="0" applyNumberFormat="1" applyFont="1" applyFill="1" applyAlignment="1">
      <alignment vertical="center"/>
    </xf>
    <xf numFmtId="0" fontId="30" fillId="4" borderId="0" xfId="0" applyFont="1" applyFill="1" applyAlignment="1">
      <alignment vertical="center" textRotation="255"/>
    </xf>
    <xf numFmtId="0" fontId="31" fillId="4" borderId="0" xfId="0" applyFont="1" applyFill="1" applyAlignment="1">
      <alignment vertical="center" textRotation="255"/>
    </xf>
    <xf numFmtId="176" fontId="17" fillId="4" borderId="76" xfId="5" applyNumberFormat="1" applyFont="1" applyFill="1" applyBorder="1" applyAlignment="1">
      <alignment horizontal="right" vertical="center" shrinkToFit="1"/>
    </xf>
    <xf numFmtId="38" fontId="38" fillId="0" borderId="76" xfId="5" applyFont="1" applyBorder="1" applyAlignment="1">
      <alignment horizontal="right" vertical="center" shrinkToFit="1"/>
    </xf>
    <xf numFmtId="38" fontId="38" fillId="0" borderId="32" xfId="5" applyFont="1" applyBorder="1" applyAlignment="1">
      <alignment horizontal="right" vertical="center" shrinkToFit="1"/>
    </xf>
    <xf numFmtId="0" fontId="29" fillId="4" borderId="0" xfId="0" applyFont="1" applyFill="1" applyAlignment="1">
      <alignment vertical="center" textRotation="255"/>
    </xf>
    <xf numFmtId="176" fontId="16" fillId="0" borderId="15" xfId="5" applyNumberFormat="1" applyFont="1" applyBorder="1" applyAlignment="1">
      <alignment horizontal="right" vertical="center" shrinkToFit="1"/>
    </xf>
    <xf numFmtId="176" fontId="16" fillId="4" borderId="10" xfId="5" applyNumberFormat="1" applyFont="1" applyFill="1" applyBorder="1" applyAlignment="1">
      <alignment horizontal="right" vertical="center" shrinkToFit="1"/>
    </xf>
    <xf numFmtId="176" fontId="16" fillId="4" borderId="23" xfId="5" applyNumberFormat="1" applyFont="1" applyFill="1" applyBorder="1" applyAlignment="1">
      <alignment horizontal="right" vertical="center" shrinkToFit="1"/>
    </xf>
    <xf numFmtId="38" fontId="18" fillId="0" borderId="16" xfId="5" applyFont="1" applyBorder="1" applyAlignment="1">
      <alignment horizontal="right" vertical="center" shrinkToFit="1"/>
    </xf>
    <xf numFmtId="0" fontId="30" fillId="4" borderId="0" xfId="0" applyFont="1" applyFill="1" applyAlignment="1">
      <alignment vertical="center"/>
    </xf>
    <xf numFmtId="176" fontId="18" fillId="2" borderId="10" xfId="5" applyNumberFormat="1" applyFont="1" applyFill="1" applyBorder="1" applyAlignment="1">
      <alignment horizontal="right" vertical="center" shrinkToFit="1"/>
    </xf>
    <xf numFmtId="38" fontId="26" fillId="0" borderId="12" xfId="5" applyFont="1" applyBorder="1" applyAlignment="1">
      <alignment horizontal="right" vertical="center" shrinkToFit="1"/>
    </xf>
    <xf numFmtId="176" fontId="18" fillId="4" borderId="10" xfId="5" applyNumberFormat="1" applyFont="1" applyFill="1" applyBorder="1" applyAlignment="1">
      <alignment horizontal="right" vertical="center" shrinkToFit="1"/>
    </xf>
    <xf numFmtId="38" fontId="26" fillId="0" borderId="30" xfId="5" applyFont="1" applyBorder="1" applyAlignment="1">
      <alignment horizontal="right" vertical="center" shrinkToFit="1"/>
    </xf>
    <xf numFmtId="38" fontId="26" fillId="0" borderId="16" xfId="5" applyFont="1" applyBorder="1" applyAlignment="1">
      <alignment horizontal="right" vertical="center" shrinkToFit="1"/>
    </xf>
    <xf numFmtId="38" fontId="40" fillId="0" borderId="15" xfId="5" applyFont="1" applyBorder="1" applyAlignment="1">
      <alignment horizontal="right" vertical="center" shrinkToFit="1"/>
    </xf>
    <xf numFmtId="38" fontId="40" fillId="0" borderId="53" xfId="5" applyFont="1" applyBorder="1" applyAlignment="1">
      <alignment horizontal="right" vertical="center" shrinkToFit="1"/>
    </xf>
    <xf numFmtId="176" fontId="18" fillId="0" borderId="16" xfId="5" applyNumberFormat="1" applyFont="1" applyBorder="1" applyAlignment="1">
      <alignment horizontal="right" vertical="center" shrinkToFit="1"/>
    </xf>
    <xf numFmtId="38" fontId="40" fillId="0" borderId="46" xfId="5" applyFont="1" applyBorder="1" applyAlignment="1">
      <alignment horizontal="right" vertical="center" shrinkToFit="1"/>
    </xf>
    <xf numFmtId="38" fontId="39" fillId="0" borderId="10" xfId="5" applyFont="1" applyBorder="1" applyAlignment="1">
      <alignment horizontal="right" vertical="center" shrinkToFit="1"/>
    </xf>
    <xf numFmtId="38" fontId="39" fillId="0" borderId="15" xfId="5" applyFont="1" applyBorder="1" applyAlignment="1">
      <alignment horizontal="right" vertical="center" shrinkToFit="1"/>
    </xf>
    <xf numFmtId="38" fontId="39" fillId="0" borderId="46" xfId="5" applyFont="1" applyBorder="1" applyAlignment="1">
      <alignment horizontal="right" vertical="center" shrinkToFit="1"/>
    </xf>
    <xf numFmtId="0" fontId="33" fillId="4" borderId="0" xfId="0" applyFont="1" applyFill="1" applyAlignment="1">
      <alignment vertical="center" textRotation="255"/>
    </xf>
    <xf numFmtId="0" fontId="25" fillId="0" borderId="0" xfId="0" applyFont="1"/>
    <xf numFmtId="0" fontId="24" fillId="0" borderId="20" xfId="0" applyFont="1" applyBorder="1" applyAlignment="1">
      <alignment vertical="top"/>
    </xf>
    <xf numFmtId="0" fontId="24" fillId="0" borderId="37" xfId="0" applyFont="1" applyBorder="1" applyAlignment="1">
      <alignment vertical="top"/>
    </xf>
    <xf numFmtId="0" fontId="24" fillId="0" borderId="1" xfId="0" applyFont="1" applyBorder="1" applyAlignment="1">
      <alignment vertical="top"/>
    </xf>
    <xf numFmtId="0" fontId="45" fillId="0" borderId="0" xfId="0" applyFont="1" applyAlignment="1">
      <alignment vertical="top" wrapText="1" shrinkToFit="1"/>
    </xf>
    <xf numFmtId="0" fontId="24" fillId="0" borderId="1" xfId="0" applyFont="1" applyBorder="1" applyAlignment="1">
      <alignment horizontal="left" vertical="top"/>
    </xf>
    <xf numFmtId="0" fontId="24" fillId="0" borderId="75" xfId="0" applyFont="1" applyBorder="1" applyAlignment="1">
      <alignment horizontal="left" vertical="top"/>
    </xf>
    <xf numFmtId="0" fontId="24" fillId="0" borderId="34" xfId="0" applyFont="1" applyBorder="1" applyAlignment="1">
      <alignment horizontal="left" vertical="top"/>
    </xf>
    <xf numFmtId="0" fontId="24" fillId="0" borderId="35" xfId="0" applyFont="1" applyBorder="1" applyAlignment="1">
      <alignment horizontal="left" vertical="top"/>
    </xf>
    <xf numFmtId="0" fontId="24" fillId="0" borderId="20" xfId="0" applyFont="1" applyBorder="1" applyAlignment="1">
      <alignment horizontal="left" vertical="top"/>
    </xf>
    <xf numFmtId="0" fontId="24" fillId="0" borderId="0" xfId="0" applyFont="1" applyAlignment="1">
      <alignment vertical="top" wrapText="1" shrinkToFit="1"/>
    </xf>
    <xf numFmtId="0" fontId="45" fillId="0" borderId="0" xfId="0" applyFont="1" applyAlignment="1">
      <alignment shrinkToFit="1"/>
    </xf>
    <xf numFmtId="0" fontId="33" fillId="0" borderId="4" xfId="0" applyFont="1" applyBorder="1" applyAlignment="1">
      <alignment horizontal="center" vertical="center" shrinkToFit="1"/>
    </xf>
    <xf numFmtId="38" fontId="33" fillId="0" borderId="4" xfId="5" applyFont="1" applyBorder="1" applyAlignment="1">
      <alignment horizontal="center" vertical="center" shrinkToFit="1"/>
    </xf>
    <xf numFmtId="38" fontId="42" fillId="3" borderId="51" xfId="0" applyNumberFormat="1" applyFont="1" applyFill="1" applyBorder="1" applyAlignment="1">
      <alignment vertical="center" shrinkToFit="1"/>
    </xf>
    <xf numFmtId="38" fontId="35" fillId="0" borderId="3" xfId="9" applyFont="1" applyBorder="1" applyAlignment="1">
      <alignment horizontal="centerContinuous" vertical="center"/>
    </xf>
    <xf numFmtId="176" fontId="23" fillId="0" borderId="7" xfId="0" applyNumberFormat="1" applyFont="1" applyBorder="1" applyAlignment="1">
      <alignment vertical="center"/>
    </xf>
    <xf numFmtId="38" fontId="28" fillId="6" borderId="3" xfId="5" applyFont="1" applyFill="1" applyBorder="1" applyAlignment="1">
      <alignment horizontal="centerContinuous" vertical="center" shrinkToFit="1"/>
    </xf>
    <xf numFmtId="0" fontId="28" fillId="6" borderId="3" xfId="0" applyFont="1" applyFill="1" applyBorder="1" applyAlignment="1">
      <alignment horizontal="centerContinuous" vertical="center" shrinkToFit="1"/>
    </xf>
    <xf numFmtId="38" fontId="28" fillId="6" borderId="3" xfId="5" applyFont="1" applyFill="1" applyBorder="1" applyAlignment="1">
      <alignment horizontal="center" vertical="center" shrinkToFit="1"/>
    </xf>
    <xf numFmtId="0" fontId="28" fillId="6" borderId="3" xfId="0" applyFont="1" applyFill="1" applyBorder="1" applyAlignment="1">
      <alignment horizontal="center" vertical="center" shrinkToFit="1"/>
    </xf>
    <xf numFmtId="0" fontId="28" fillId="6" borderId="5" xfId="0" applyFont="1" applyFill="1" applyBorder="1" applyAlignment="1">
      <alignment horizontal="center" vertical="center" shrinkToFit="1"/>
    </xf>
    <xf numFmtId="38" fontId="33" fillId="6" borderId="3" xfId="5" applyFont="1" applyFill="1" applyBorder="1" applyAlignment="1">
      <alignment horizontal="center" vertical="center" shrinkToFit="1"/>
    </xf>
    <xf numFmtId="176" fontId="23" fillId="0" borderId="4" xfId="0" applyNumberFormat="1" applyFont="1" applyBorder="1" applyAlignment="1">
      <alignment vertical="center"/>
    </xf>
    <xf numFmtId="0" fontId="47" fillId="0" borderId="0" xfId="0" applyFont="1" applyAlignment="1">
      <alignment shrinkToFit="1"/>
    </xf>
    <xf numFmtId="38" fontId="48" fillId="0" borderId="53" xfId="4" applyFont="1" applyBorder="1"/>
    <xf numFmtId="0" fontId="21" fillId="0" borderId="0" xfId="0" applyFont="1" applyAlignment="1">
      <alignment horizontal="centerContinuous" vertical="center"/>
    </xf>
    <xf numFmtId="0" fontId="22" fillId="0" borderId="40" xfId="0" applyFont="1" applyBorder="1" applyAlignment="1">
      <alignment shrinkToFit="1"/>
    </xf>
    <xf numFmtId="0" fontId="24" fillId="0" borderId="0" xfId="0" applyFont="1" applyAlignment="1">
      <alignment horizontal="left" vertical="top"/>
    </xf>
    <xf numFmtId="0" fontId="24" fillId="0" borderId="0" xfId="0" applyFont="1" applyAlignment="1">
      <alignment vertical="top"/>
    </xf>
    <xf numFmtId="0" fontId="46" fillId="0" borderId="0" xfId="0" applyFont="1" applyAlignment="1">
      <alignment horizontal="centerContinuous" vertical="center"/>
    </xf>
    <xf numFmtId="0" fontId="16" fillId="0" borderId="14" xfId="0" applyFont="1" applyBorder="1" applyAlignment="1">
      <alignment horizontal="center" shrinkToFit="1"/>
    </xf>
    <xf numFmtId="176" fontId="16" fillId="2" borderId="20" xfId="5" applyNumberFormat="1" applyFont="1" applyFill="1" applyBorder="1" applyAlignment="1">
      <alignment horizontal="right" vertical="center" shrinkToFit="1"/>
    </xf>
    <xf numFmtId="38" fontId="40" fillId="4" borderId="3" xfId="5" applyFont="1" applyFill="1" applyBorder="1" applyAlignment="1">
      <alignment horizontal="right" vertical="center" shrinkToFit="1"/>
    </xf>
    <xf numFmtId="38" fontId="39" fillId="4" borderId="79" xfId="5" applyFont="1" applyFill="1" applyBorder="1" applyAlignment="1">
      <alignment horizontal="right" vertical="center" shrinkToFit="1"/>
    </xf>
    <xf numFmtId="38" fontId="39" fillId="4" borderId="34" xfId="5" applyFont="1" applyFill="1" applyBorder="1" applyAlignment="1">
      <alignment horizontal="right" vertical="center" shrinkToFit="1"/>
    </xf>
    <xf numFmtId="38" fontId="40" fillId="4" borderId="16" xfId="5" applyFont="1" applyFill="1" applyBorder="1" applyAlignment="1">
      <alignment horizontal="right" vertical="center" shrinkToFit="1"/>
    </xf>
    <xf numFmtId="38" fontId="40" fillId="4" borderId="76" xfId="5" applyFont="1" applyFill="1" applyBorder="1" applyAlignment="1">
      <alignment horizontal="right" vertical="center" shrinkToFit="1"/>
    </xf>
    <xf numFmtId="0" fontId="22" fillId="0" borderId="10" xfId="0" applyFont="1" applyBorder="1" applyAlignment="1">
      <alignment shrinkToFit="1"/>
    </xf>
    <xf numFmtId="176" fontId="18" fillId="4" borderId="53" xfId="5" applyNumberFormat="1" applyFont="1" applyFill="1" applyBorder="1" applyAlignment="1">
      <alignment horizontal="right" vertical="center" shrinkToFit="1"/>
    </xf>
    <xf numFmtId="38" fontId="18" fillId="0" borderId="7" xfId="5" applyFont="1" applyBorder="1" applyAlignment="1">
      <alignment horizontal="right" vertical="center" shrinkToFit="1"/>
    </xf>
    <xf numFmtId="0" fontId="22" fillId="0" borderId="12" xfId="0" applyFont="1" applyBorder="1" applyAlignment="1">
      <alignment shrinkToFit="1"/>
    </xf>
    <xf numFmtId="176" fontId="16" fillId="2" borderId="21" xfId="5" applyNumberFormat="1" applyFont="1" applyFill="1" applyBorder="1" applyAlignment="1">
      <alignment horizontal="right" vertical="center" shrinkToFit="1"/>
    </xf>
    <xf numFmtId="38" fontId="25" fillId="0" borderId="34" xfId="5" applyFont="1" applyBorder="1" applyAlignment="1">
      <alignment horizontal="right" vertical="center" shrinkToFit="1"/>
    </xf>
    <xf numFmtId="176" fontId="16" fillId="0" borderId="12" xfId="5" applyNumberFormat="1" applyFont="1" applyBorder="1" applyAlignment="1">
      <alignment horizontal="right" vertical="center" shrinkToFit="1"/>
    </xf>
    <xf numFmtId="176" fontId="17" fillId="0" borderId="10" xfId="5" applyNumberFormat="1" applyFont="1" applyBorder="1" applyAlignment="1">
      <alignment horizontal="right" vertical="center" shrinkToFit="1"/>
    </xf>
    <xf numFmtId="38" fontId="16" fillId="0" borderId="15" xfId="5" applyFont="1" applyBorder="1" applyAlignment="1">
      <alignment horizontal="right" vertical="center" shrinkToFit="1"/>
    </xf>
    <xf numFmtId="38" fontId="25" fillId="0" borderId="3" xfId="5" applyFont="1" applyBorder="1" applyAlignment="1">
      <alignment horizontal="right" vertical="center" shrinkToFit="1"/>
    </xf>
    <xf numFmtId="38" fontId="52" fillId="6" borderId="4" xfId="5" applyFont="1" applyFill="1" applyBorder="1" applyAlignment="1">
      <alignment horizontal="centerContinuous" vertical="center" shrinkToFit="1"/>
    </xf>
    <xf numFmtId="38" fontId="30" fillId="0" borderId="3" xfId="5" applyFont="1" applyBorder="1" applyAlignment="1">
      <alignment horizontal="centerContinuous" vertical="center" shrinkToFit="1"/>
    </xf>
    <xf numFmtId="38" fontId="30" fillId="0" borderId="2" xfId="5" applyFont="1" applyBorder="1" applyAlignment="1">
      <alignment horizontal="centerContinuous" vertical="center"/>
    </xf>
    <xf numFmtId="38" fontId="30" fillId="0" borderId="2" xfId="5" applyFont="1" applyBorder="1" applyAlignment="1">
      <alignment horizontal="centerContinuous" vertical="center" shrinkToFit="1"/>
    </xf>
    <xf numFmtId="38" fontId="54" fillId="4" borderId="21" xfId="5" applyFont="1" applyFill="1" applyBorder="1" applyAlignment="1">
      <alignment horizontal="left" vertical="center" indent="1"/>
    </xf>
    <xf numFmtId="0" fontId="53" fillId="0" borderId="17" xfId="0" applyFont="1" applyBorder="1" applyAlignment="1">
      <alignment vertical="center"/>
    </xf>
    <xf numFmtId="0" fontId="54" fillId="0" borderId="0" xfId="0" applyFont="1" applyAlignment="1">
      <alignment shrinkToFit="1"/>
    </xf>
    <xf numFmtId="0" fontId="31" fillId="0" borderId="45" xfId="0" applyFont="1" applyBorder="1" applyAlignment="1">
      <alignment horizontal="center" vertical="center"/>
    </xf>
    <xf numFmtId="0" fontId="31" fillId="0" borderId="45" xfId="0" applyFont="1" applyBorder="1" applyAlignment="1">
      <alignment vertical="center" textRotation="255"/>
    </xf>
    <xf numFmtId="0" fontId="31" fillId="0" borderId="53" xfId="0" applyFont="1" applyBorder="1" applyAlignment="1">
      <alignment vertical="center" textRotation="255"/>
    </xf>
    <xf numFmtId="40" fontId="45" fillId="7" borderId="3" xfId="5" applyNumberFormat="1" applyFont="1" applyFill="1" applyBorder="1" applyAlignment="1">
      <alignment horizontal="center" vertical="center" shrinkToFit="1"/>
    </xf>
    <xf numFmtId="176" fontId="16" fillId="4" borderId="20" xfId="5" applyNumberFormat="1" applyFont="1" applyFill="1" applyBorder="1" applyAlignment="1">
      <alignment horizontal="right" vertical="center" shrinkToFit="1"/>
    </xf>
    <xf numFmtId="0" fontId="56" fillId="0" borderId="51" xfId="0" applyFont="1" applyBorder="1" applyAlignment="1">
      <alignment horizontal="center" vertical="center" shrinkToFit="1"/>
    </xf>
    <xf numFmtId="38" fontId="32" fillId="4" borderId="28" xfId="5" applyFont="1" applyFill="1" applyBorder="1" applyAlignment="1">
      <alignment vertical="center"/>
    </xf>
    <xf numFmtId="38" fontId="32" fillId="4" borderId="17" xfId="5" applyFont="1" applyFill="1" applyBorder="1" applyAlignment="1">
      <alignment vertical="center"/>
    </xf>
    <xf numFmtId="0" fontId="32" fillId="4" borderId="17" xfId="0" applyFont="1" applyFill="1" applyBorder="1" applyAlignment="1">
      <alignment vertical="center"/>
    </xf>
    <xf numFmtId="0" fontId="32" fillId="4" borderId="17" xfId="0" applyFont="1" applyFill="1" applyBorder="1" applyAlignment="1" applyProtection="1">
      <alignment vertical="center"/>
      <protection locked="0"/>
    </xf>
    <xf numFmtId="38" fontId="32" fillId="4" borderId="17" xfId="5" applyFont="1" applyFill="1" applyBorder="1" applyAlignment="1" applyProtection="1">
      <alignment vertical="center"/>
      <protection locked="0"/>
    </xf>
    <xf numFmtId="38" fontId="32" fillId="4" borderId="17" xfId="6" applyFont="1" applyFill="1" applyBorder="1" applyAlignment="1" applyProtection="1">
      <alignment vertical="center"/>
      <protection locked="0"/>
    </xf>
    <xf numFmtId="38" fontId="32" fillId="4" borderId="21" xfId="5" applyFont="1" applyFill="1" applyBorder="1" applyAlignment="1">
      <alignment vertical="center"/>
    </xf>
    <xf numFmtId="38" fontId="32" fillId="4" borderId="21" xfId="5" applyFont="1" applyFill="1" applyBorder="1" applyAlignment="1" applyProtection="1">
      <alignment vertical="center"/>
      <protection locked="0"/>
    </xf>
    <xf numFmtId="0" fontId="32" fillId="4" borderId="28" xfId="0" applyFont="1" applyFill="1" applyBorder="1" applyAlignment="1" applyProtection="1">
      <alignment vertical="center"/>
      <protection locked="0"/>
    </xf>
    <xf numFmtId="0" fontId="32" fillId="4" borderId="29" xfId="0" applyFont="1" applyFill="1" applyBorder="1" applyAlignment="1" applyProtection="1">
      <alignment vertical="center"/>
      <protection locked="0"/>
    </xf>
    <xf numFmtId="38" fontId="32" fillId="0" borderId="13" xfId="6" applyFont="1" applyBorder="1" applyAlignment="1">
      <alignment vertical="center"/>
    </xf>
    <xf numFmtId="38" fontId="32" fillId="0" borderId="17" xfId="5" applyFont="1" applyBorder="1" applyAlignment="1">
      <alignment vertical="center"/>
    </xf>
    <xf numFmtId="0" fontId="32" fillId="0" borderId="21" xfId="0" applyFont="1" applyBorder="1" applyAlignment="1" applyProtection="1">
      <alignment vertical="center"/>
      <protection locked="0"/>
    </xf>
    <xf numFmtId="38" fontId="32" fillId="4" borderId="28" xfId="5" applyFont="1" applyFill="1" applyBorder="1" applyAlignment="1" applyProtection="1">
      <alignment vertical="center"/>
      <protection locked="0"/>
    </xf>
    <xf numFmtId="38" fontId="32" fillId="4" borderId="29" xfId="5" applyFont="1" applyFill="1" applyBorder="1" applyAlignment="1">
      <alignment vertical="center"/>
    </xf>
    <xf numFmtId="38" fontId="60" fillId="4" borderId="21" xfId="5" applyFont="1" applyFill="1" applyBorder="1" applyAlignment="1">
      <alignment vertical="center"/>
    </xf>
    <xf numFmtId="38" fontId="61" fillId="4" borderId="28" xfId="5" applyFont="1" applyFill="1" applyBorder="1" applyAlignment="1">
      <alignment horizontal="left" vertical="center" indent="1"/>
    </xf>
    <xf numFmtId="38" fontId="61" fillId="4" borderId="17" xfId="5" applyFont="1" applyFill="1" applyBorder="1" applyAlignment="1">
      <alignment horizontal="left" vertical="center" indent="1"/>
    </xf>
    <xf numFmtId="38" fontId="61" fillId="0" borderId="17" xfId="5" applyFont="1" applyBorder="1" applyAlignment="1">
      <alignment horizontal="left" vertical="center" indent="1"/>
    </xf>
    <xf numFmtId="0" fontId="61" fillId="0" borderId="17" xfId="0" applyFont="1" applyBorder="1" applyAlignment="1">
      <alignment horizontal="left" vertical="center" indent="1"/>
    </xf>
    <xf numFmtId="0" fontId="61" fillId="0" borderId="21" xfId="0" applyFont="1" applyBorder="1" applyAlignment="1">
      <alignment horizontal="left" vertical="center" indent="1"/>
    </xf>
    <xf numFmtId="0" fontId="61" fillId="0" borderId="28" xfId="0" applyFont="1" applyBorder="1" applyAlignment="1">
      <alignment horizontal="left" vertical="center" indent="1"/>
    </xf>
    <xf numFmtId="0" fontId="61" fillId="0" borderId="29" xfId="0" applyFont="1" applyBorder="1" applyAlignment="1">
      <alignment horizontal="left" vertical="center" indent="1"/>
    </xf>
    <xf numFmtId="0" fontId="61" fillId="4" borderId="13" xfId="0" applyFont="1" applyFill="1" applyBorder="1" applyAlignment="1" applyProtection="1">
      <alignment horizontal="left" vertical="center" indent="1"/>
      <protection locked="0"/>
    </xf>
    <xf numFmtId="38" fontId="61" fillId="0" borderId="21" xfId="5" applyFont="1" applyBorder="1" applyAlignment="1">
      <alignment horizontal="left" vertical="center" indent="1"/>
    </xf>
    <xf numFmtId="38" fontId="61" fillId="4" borderId="21" xfId="5" applyFont="1" applyFill="1" applyBorder="1" applyAlignment="1" applyProtection="1">
      <alignment horizontal="left" vertical="center" indent="1"/>
      <protection locked="0"/>
    </xf>
    <xf numFmtId="38" fontId="61" fillId="4" borderId="17" xfId="5" applyFont="1" applyFill="1" applyBorder="1" applyAlignment="1" applyProtection="1">
      <alignment horizontal="left" vertical="center" indent="1"/>
      <protection locked="0"/>
    </xf>
    <xf numFmtId="38" fontId="61" fillId="4" borderId="21" xfId="5" applyFont="1" applyFill="1" applyBorder="1" applyAlignment="1">
      <alignment horizontal="left" vertical="center" indent="1"/>
    </xf>
    <xf numFmtId="38" fontId="61" fillId="4" borderId="29" xfId="5" applyFont="1" applyFill="1" applyBorder="1" applyAlignment="1">
      <alignment horizontal="left" vertical="center" indent="1"/>
    </xf>
    <xf numFmtId="38" fontId="61" fillId="4" borderId="13" xfId="5" applyFont="1" applyFill="1" applyBorder="1" applyAlignment="1">
      <alignment horizontal="left" vertical="center" indent="1"/>
    </xf>
    <xf numFmtId="0" fontId="32" fillId="4" borderId="4" xfId="0" applyFont="1" applyFill="1" applyBorder="1" applyAlignment="1">
      <alignment horizontal="center" vertical="center" shrinkToFit="1"/>
    </xf>
    <xf numFmtId="0" fontId="62" fillId="0" borderId="0" xfId="0" applyFont="1" applyAlignment="1">
      <alignment shrinkToFit="1"/>
    </xf>
    <xf numFmtId="0" fontId="63" fillId="0" borderId="25" xfId="0" applyFont="1" applyBorder="1" applyAlignment="1">
      <alignment horizontal="center" vertical="center"/>
    </xf>
    <xf numFmtId="0" fontId="61" fillId="0" borderId="77" xfId="0" applyFont="1" applyBorder="1" applyAlignment="1">
      <alignment horizontal="center" vertical="center" shrinkToFit="1"/>
    </xf>
    <xf numFmtId="0" fontId="64" fillId="0" borderId="0" xfId="0" applyFont="1" applyAlignment="1">
      <alignment shrinkToFit="1"/>
    </xf>
    <xf numFmtId="0" fontId="63" fillId="0" borderId="25" xfId="0" applyFont="1" applyBorder="1" applyAlignment="1">
      <alignment horizontal="center" vertical="center" shrinkToFit="1"/>
    </xf>
    <xf numFmtId="38" fontId="59" fillId="4" borderId="17" xfId="5" applyFont="1" applyFill="1" applyBorder="1" applyAlignment="1" applyProtection="1">
      <alignment horizontal="left" vertical="center" indent="1"/>
      <protection locked="0"/>
    </xf>
    <xf numFmtId="0" fontId="32" fillId="0" borderId="4" xfId="0" applyFont="1" applyBorder="1" applyAlignment="1">
      <alignment horizontal="center" vertical="center" shrinkToFit="1"/>
    </xf>
    <xf numFmtId="38" fontId="65" fillId="6" borderId="4" xfId="5" applyFont="1" applyFill="1" applyBorder="1" applyAlignment="1">
      <alignment horizontal="centerContinuous" vertical="center" shrinkToFit="1"/>
    </xf>
    <xf numFmtId="38" fontId="61" fillId="0" borderId="28" xfId="5" applyFont="1" applyBorder="1" applyAlignment="1">
      <alignment vertical="center"/>
    </xf>
    <xf numFmtId="38" fontId="32" fillId="0" borderId="43" xfId="5" applyFont="1" applyBorder="1" applyAlignment="1">
      <alignment horizontal="center" vertical="center" shrinkToFit="1"/>
    </xf>
    <xf numFmtId="38" fontId="32" fillId="0" borderId="28" xfId="5" applyFont="1" applyBorder="1" applyAlignment="1">
      <alignment vertical="center"/>
    </xf>
    <xf numFmtId="38" fontId="59" fillId="0" borderId="17" xfId="5" applyFont="1" applyBorder="1" applyAlignment="1">
      <alignment horizontal="left" vertical="center" indent="1"/>
    </xf>
    <xf numFmtId="0" fontId="32" fillId="0" borderId="29" xfId="0" applyFont="1" applyBorder="1" applyAlignment="1">
      <alignment vertical="center"/>
    </xf>
    <xf numFmtId="38" fontId="32" fillId="0" borderId="4" xfId="5" applyFont="1" applyBorder="1" applyAlignment="1">
      <alignment horizontal="center" vertical="center" shrinkToFit="1"/>
    </xf>
    <xf numFmtId="0" fontId="32" fillId="0" borderId="17" xfId="0" applyFont="1" applyBorder="1" applyAlignment="1">
      <alignment vertical="center"/>
    </xf>
    <xf numFmtId="38" fontId="32" fillId="0" borderId="29" xfId="5" applyFont="1" applyBorder="1" applyAlignment="1">
      <alignment vertical="center"/>
    </xf>
    <xf numFmtId="0" fontId="32" fillId="0" borderId="43" xfId="0" applyFont="1" applyBorder="1" applyAlignment="1">
      <alignment horizontal="center" vertical="center" shrinkToFit="1"/>
    </xf>
    <xf numFmtId="0" fontId="32" fillId="0" borderId="17" xfId="0" applyFont="1" applyBorder="1" applyAlignment="1" applyProtection="1">
      <alignment vertical="center"/>
      <protection locked="0"/>
    </xf>
    <xf numFmtId="0" fontId="59" fillId="4" borderId="17" xfId="0" applyFont="1" applyFill="1" applyBorder="1" applyAlignment="1">
      <alignment horizontal="left" vertical="center" indent="2"/>
    </xf>
    <xf numFmtId="38" fontId="59" fillId="4" borderId="17" xfId="5" applyFont="1" applyFill="1" applyBorder="1" applyAlignment="1">
      <alignment horizontal="left" vertical="center" indent="2"/>
    </xf>
    <xf numFmtId="38" fontId="32" fillId="0" borderId="49" xfId="5" applyFont="1" applyBorder="1" applyAlignment="1">
      <alignment vertical="center"/>
    </xf>
    <xf numFmtId="38" fontId="61" fillId="0" borderId="13" xfId="6" applyFont="1" applyBorder="1" applyAlignment="1">
      <alignment horizontal="left" vertical="center"/>
    </xf>
    <xf numFmtId="38" fontId="32" fillId="0" borderId="21" xfId="5" applyFont="1" applyBorder="1" applyAlignment="1">
      <alignment vertical="center"/>
    </xf>
    <xf numFmtId="38" fontId="32" fillId="0" borderId="29" xfId="5" applyFont="1" applyBorder="1" applyAlignment="1">
      <alignment horizontal="center" vertical="center" shrinkToFit="1"/>
    </xf>
    <xf numFmtId="38" fontId="65" fillId="6" borderId="49" xfId="5" applyFont="1" applyFill="1" applyBorder="1" applyAlignment="1">
      <alignment horizontal="centerContinuous" vertical="center" shrinkToFit="1"/>
    </xf>
    <xf numFmtId="38" fontId="32" fillId="0" borderId="4" xfId="5" applyFont="1" applyBorder="1" applyAlignment="1">
      <alignment vertical="center"/>
    </xf>
    <xf numFmtId="38" fontId="32" fillId="0" borderId="28" xfId="5" applyFont="1" applyBorder="1" applyAlignment="1">
      <alignment horizontal="center" vertical="center" shrinkToFit="1"/>
    </xf>
    <xf numFmtId="38" fontId="61" fillId="4" borderId="28" xfId="5" applyFont="1" applyFill="1" applyBorder="1" applyAlignment="1" applyProtection="1">
      <alignment horizontal="left" vertical="center" indent="1"/>
      <protection locked="0"/>
    </xf>
    <xf numFmtId="0" fontId="61" fillId="4" borderId="17" xfId="0" applyFont="1" applyFill="1" applyBorder="1" applyAlignment="1">
      <alignment horizontal="left" vertical="center" indent="1"/>
    </xf>
    <xf numFmtId="0" fontId="61" fillId="4" borderId="29" xfId="0" applyFont="1" applyFill="1" applyBorder="1" applyAlignment="1" applyProtection="1">
      <alignment horizontal="left" vertical="center" indent="1"/>
      <protection locked="0"/>
    </xf>
    <xf numFmtId="38" fontId="32" fillId="6" borderId="3" xfId="5" applyFont="1" applyFill="1" applyBorder="1" applyAlignment="1">
      <alignment horizontal="center" vertical="center" shrinkToFit="1"/>
    </xf>
    <xf numFmtId="38" fontId="59" fillId="0" borderId="28" xfId="5" applyFont="1" applyBorder="1" applyAlignment="1">
      <alignment horizontal="left" vertical="center" indent="1"/>
    </xf>
    <xf numFmtId="38" fontId="32" fillId="0" borderId="17" xfId="5" applyFont="1" applyBorder="1" applyAlignment="1">
      <alignment horizontal="left" vertical="center" indent="1"/>
    </xf>
    <xf numFmtId="0" fontId="61" fillId="0" borderId="28" xfId="0" applyFont="1" applyBorder="1" applyAlignment="1">
      <alignment vertical="center"/>
    </xf>
    <xf numFmtId="0" fontId="59" fillId="0" borderId="17" xfId="0" applyFont="1" applyBorder="1" applyAlignment="1">
      <alignment horizontal="left" vertical="center" indent="1"/>
    </xf>
    <xf numFmtId="0" fontId="61" fillId="0" borderId="17" xfId="0" applyFont="1" applyBorder="1" applyAlignment="1">
      <alignment vertical="center"/>
    </xf>
    <xf numFmtId="0" fontId="61" fillId="0" borderId="29" xfId="0" applyFont="1" applyBorder="1" applyAlignment="1">
      <alignment horizontal="left" vertical="center" shrinkToFit="1"/>
    </xf>
    <xf numFmtId="0" fontId="61" fillId="0" borderId="17" xfId="0" applyFont="1" applyBorder="1" applyAlignment="1">
      <alignment horizontal="center" vertical="center" shrinkToFit="1"/>
    </xf>
    <xf numFmtId="38" fontId="61" fillId="0" borderId="29" xfId="5" applyFont="1" applyBorder="1" applyAlignment="1">
      <alignment horizontal="center" vertical="center" shrinkToFit="1"/>
    </xf>
    <xf numFmtId="0" fontId="59" fillId="0" borderId="28" xfId="0" applyFont="1" applyBorder="1" applyAlignment="1">
      <alignment horizontal="left" vertical="center"/>
    </xf>
    <xf numFmtId="0" fontId="59" fillId="0" borderId="17" xfId="0" applyFont="1" applyBorder="1" applyAlignment="1">
      <alignment vertical="center"/>
    </xf>
    <xf numFmtId="38" fontId="61" fillId="0" borderId="17" xfId="5" applyFont="1" applyBorder="1" applyAlignment="1">
      <alignment horizontal="center" vertical="center" shrinkToFit="1"/>
    </xf>
    <xf numFmtId="0" fontId="61" fillId="0" borderId="29" xfId="0" applyFont="1" applyBorder="1" applyAlignment="1">
      <alignment horizontal="center" vertical="center" shrinkToFit="1"/>
    </xf>
    <xf numFmtId="0" fontId="61" fillId="0" borderId="28" xfId="0" applyFont="1" applyBorder="1" applyAlignment="1">
      <alignment horizontal="distributed" vertical="center" shrinkToFit="1"/>
    </xf>
    <xf numFmtId="38" fontId="59" fillId="0" borderId="17" xfId="5" applyFont="1" applyBorder="1" applyAlignment="1">
      <alignment vertical="center"/>
    </xf>
    <xf numFmtId="0" fontId="59" fillId="4" borderId="17" xfId="0" applyFont="1" applyFill="1" applyBorder="1" applyAlignment="1">
      <alignment horizontal="left" vertical="center" indent="1"/>
    </xf>
    <xf numFmtId="0" fontId="61" fillId="4" borderId="17" xfId="0" applyFont="1" applyFill="1" applyBorder="1" applyAlignment="1">
      <alignment horizontal="distributed" vertical="center" shrinkToFit="1"/>
    </xf>
    <xf numFmtId="0" fontId="61" fillId="4" borderId="17" xfId="0" applyFont="1" applyFill="1" applyBorder="1" applyAlignment="1">
      <alignment horizontal="center" vertical="center" shrinkToFit="1"/>
    </xf>
    <xf numFmtId="0" fontId="66" fillId="0" borderId="0" xfId="0" applyFont="1" applyAlignment="1">
      <alignment horizontal="left" vertical="center" indent="1"/>
    </xf>
    <xf numFmtId="0" fontId="61" fillId="0" borderId="28" xfId="0" applyFont="1" applyBorder="1" applyAlignment="1">
      <alignment horizontal="left" vertical="center" shrinkToFit="1"/>
    </xf>
    <xf numFmtId="0" fontId="61" fillId="0" borderId="17" xfId="0" applyFont="1" applyBorder="1" applyAlignment="1">
      <alignment horizontal="left" vertical="center" shrinkToFit="1"/>
    </xf>
    <xf numFmtId="38" fontId="59" fillId="0" borderId="17" xfId="5" applyFont="1" applyBorder="1" applyAlignment="1">
      <alignment horizontal="distributed" vertical="center" shrinkToFit="1"/>
    </xf>
    <xf numFmtId="0" fontId="59" fillId="0" borderId="17" xfId="0" applyFont="1" applyBorder="1" applyAlignment="1">
      <alignment horizontal="distributed" vertical="center" shrinkToFit="1"/>
    </xf>
    <xf numFmtId="38" fontId="59" fillId="0" borderId="84" xfId="5" applyFont="1" applyBorder="1" applyAlignment="1">
      <alignment vertical="center"/>
    </xf>
    <xf numFmtId="38" fontId="61" fillId="0" borderId="13" xfId="5" applyFont="1" applyBorder="1" applyAlignment="1">
      <alignment horizontal="center" vertical="center" shrinkToFit="1"/>
    </xf>
    <xf numFmtId="38" fontId="67" fillId="0" borderId="28" xfId="5" applyFont="1" applyBorder="1" applyAlignment="1">
      <alignment horizontal="center" vertical="center" shrinkToFit="1"/>
    </xf>
    <xf numFmtId="38" fontId="67" fillId="0" borderId="29" xfId="5" applyFont="1" applyBorder="1" applyAlignment="1">
      <alignment horizontal="center" vertical="center" shrinkToFit="1"/>
    </xf>
    <xf numFmtId="38" fontId="67" fillId="0" borderId="17" xfId="5" applyFont="1" applyBorder="1" applyAlignment="1">
      <alignment vertical="center"/>
    </xf>
    <xf numFmtId="38" fontId="67" fillId="0" borderId="29" xfId="5" applyFont="1" applyBorder="1" applyAlignment="1">
      <alignment vertical="center"/>
    </xf>
    <xf numFmtId="38" fontId="67" fillId="0" borderId="28" xfId="5" applyFont="1" applyBorder="1" applyAlignment="1">
      <alignment vertical="center"/>
    </xf>
    <xf numFmtId="38" fontId="32" fillId="0" borderId="17" xfId="5" applyFont="1" applyBorder="1" applyAlignment="1">
      <alignment horizontal="center" vertical="center" shrinkToFit="1"/>
    </xf>
    <xf numFmtId="38" fontId="32" fillId="6" borderId="49" xfId="5" applyFont="1" applyFill="1" applyBorder="1" applyAlignment="1">
      <alignment horizontal="center" vertical="center" shrinkToFit="1"/>
    </xf>
    <xf numFmtId="38" fontId="59" fillId="4" borderId="28" xfId="5" applyFont="1" applyFill="1" applyBorder="1" applyAlignment="1">
      <alignment horizontal="left" vertical="center" indent="1"/>
    </xf>
    <xf numFmtId="38" fontId="59" fillId="4" borderId="17" xfId="5" applyFont="1" applyFill="1" applyBorder="1" applyAlignment="1">
      <alignment horizontal="left" vertical="center" indent="1"/>
    </xf>
    <xf numFmtId="38" fontId="59" fillId="0" borderId="17" xfId="5" applyFont="1" applyBorder="1" applyAlignment="1">
      <alignment horizontal="left" vertical="center" indent="3"/>
    </xf>
    <xf numFmtId="0" fontId="32" fillId="0" borderId="17" xfId="0" applyFont="1" applyBorder="1" applyAlignment="1">
      <alignment horizontal="left" vertical="center" indent="1"/>
    </xf>
    <xf numFmtId="0" fontId="32" fillId="0" borderId="21" xfId="0" applyFont="1" applyBorder="1" applyAlignment="1">
      <alignment horizontal="left" vertical="center" indent="1"/>
    </xf>
    <xf numFmtId="0" fontId="32" fillId="0" borderId="28" xfId="0" applyFont="1" applyBorder="1" applyAlignment="1">
      <alignment horizontal="left" vertical="center" indent="1"/>
    </xf>
    <xf numFmtId="0" fontId="32" fillId="0" borderId="29" xfId="0" applyFont="1" applyBorder="1" applyAlignment="1">
      <alignment horizontal="left" vertical="center" indent="1"/>
    </xf>
    <xf numFmtId="0" fontId="59" fillId="4" borderId="13" xfId="0" applyFont="1" applyFill="1" applyBorder="1" applyAlignment="1" applyProtection="1">
      <alignment horizontal="left" vertical="center"/>
      <protection locked="0"/>
    </xf>
    <xf numFmtId="38" fontId="59" fillId="0" borderId="21" xfId="5" applyFont="1" applyBorder="1" applyAlignment="1">
      <alignment horizontal="left" vertical="center" indent="1"/>
    </xf>
    <xf numFmtId="38" fontId="59" fillId="4" borderId="21" xfId="5" applyFont="1" applyFill="1" applyBorder="1" applyAlignment="1" applyProtection="1">
      <alignment horizontal="left" vertical="center"/>
      <protection locked="0"/>
    </xf>
    <xf numFmtId="38" fontId="59" fillId="4" borderId="21" xfId="5" applyFont="1" applyFill="1" applyBorder="1" applyAlignment="1" applyProtection="1">
      <alignment horizontal="left" vertical="center" indent="1"/>
      <protection locked="0"/>
    </xf>
    <xf numFmtId="38" fontId="59" fillId="4" borderId="21" xfId="5" applyFont="1" applyFill="1" applyBorder="1" applyAlignment="1">
      <alignment horizontal="left" vertical="center" indent="2"/>
    </xf>
    <xf numFmtId="38" fontId="59" fillId="4" borderId="21" xfId="5" applyFont="1" applyFill="1" applyBorder="1" applyAlignment="1" applyProtection="1">
      <alignment horizontal="left" vertical="center" indent="2"/>
      <protection locked="0"/>
    </xf>
    <xf numFmtId="38" fontId="32" fillId="4" borderId="17" xfId="5" applyFont="1" applyFill="1" applyBorder="1" applyAlignment="1">
      <alignment horizontal="left" vertical="center" indent="1"/>
    </xf>
    <xf numFmtId="38" fontId="32" fillId="4" borderId="29" xfId="5" applyFont="1" applyFill="1" applyBorder="1" applyAlignment="1">
      <alignment horizontal="left" vertical="center" indent="1"/>
    </xf>
    <xf numFmtId="38" fontId="32" fillId="4" borderId="28" xfId="5" applyFont="1" applyFill="1" applyBorder="1" applyAlignment="1">
      <alignment horizontal="left" vertical="center" indent="1"/>
    </xf>
    <xf numFmtId="38" fontId="32" fillId="4" borderId="13" xfId="5" applyFont="1" applyFill="1" applyBorder="1" applyAlignment="1">
      <alignment horizontal="left" vertical="center" indent="1"/>
    </xf>
    <xf numFmtId="38" fontId="59" fillId="4" borderId="21" xfId="5" applyFont="1" applyFill="1" applyBorder="1" applyAlignment="1">
      <alignment horizontal="left" vertical="center" indent="1"/>
    </xf>
    <xf numFmtId="38" fontId="59" fillId="4" borderId="28" xfId="5" applyFont="1" applyFill="1" applyBorder="1" applyAlignment="1" applyProtection="1">
      <alignment horizontal="left" vertical="center" indent="1"/>
      <protection locked="0"/>
    </xf>
    <xf numFmtId="0" fontId="32" fillId="4" borderId="17" xfId="0" applyFont="1" applyFill="1" applyBorder="1" applyAlignment="1">
      <alignment horizontal="distributed" vertical="center"/>
    </xf>
    <xf numFmtId="0" fontId="32" fillId="4" borderId="29" xfId="0" applyFont="1" applyFill="1" applyBorder="1" applyAlignment="1" applyProtection="1">
      <alignment horizontal="distributed" vertical="center" indent="1"/>
      <protection locked="0"/>
    </xf>
    <xf numFmtId="0" fontId="59" fillId="0" borderId="17" xfId="0" applyFont="1" applyBorder="1" applyAlignment="1">
      <alignment horizontal="left" vertical="center" indent="2"/>
    </xf>
    <xf numFmtId="0" fontId="66" fillId="0" borderId="0" xfId="0" applyFont="1" applyAlignment="1">
      <alignment horizontal="left" vertical="center" indent="3"/>
    </xf>
    <xf numFmtId="38" fontId="32" fillId="0" borderId="28" xfId="5" applyFont="1" applyBorder="1" applyAlignment="1">
      <alignment horizontal="left" vertical="center" indent="1"/>
    </xf>
    <xf numFmtId="38" fontId="32" fillId="0" borderId="21" xfId="5" applyFont="1" applyBorder="1" applyAlignment="1">
      <alignment horizontal="left" vertical="center" indent="1"/>
    </xf>
    <xf numFmtId="38" fontId="32" fillId="0" borderId="29" xfId="5" applyFont="1" applyBorder="1" applyAlignment="1">
      <alignment horizontal="left" vertical="center" indent="1"/>
    </xf>
    <xf numFmtId="0" fontId="32" fillId="4" borderId="17" xfId="0" applyFont="1" applyFill="1" applyBorder="1" applyAlignment="1">
      <alignment horizontal="left" vertical="center" indent="1"/>
    </xf>
    <xf numFmtId="38" fontId="59" fillId="4" borderId="17" xfId="5" applyFont="1" applyFill="1" applyBorder="1" applyAlignment="1" applyProtection="1">
      <alignment horizontal="left" vertical="center" indent="3"/>
      <protection locked="0"/>
    </xf>
    <xf numFmtId="38" fontId="59" fillId="0" borderId="17" xfId="5" applyFont="1" applyBorder="1" applyAlignment="1" applyProtection="1">
      <alignment horizontal="left" vertical="center" indent="1"/>
      <protection locked="0"/>
    </xf>
    <xf numFmtId="38" fontId="32" fillId="4" borderId="17" xfId="5" applyFont="1" applyFill="1" applyBorder="1" applyAlignment="1" applyProtection="1">
      <alignment horizontal="left" vertical="center" indent="1"/>
      <protection locked="0"/>
    </xf>
    <xf numFmtId="0" fontId="59" fillId="4" borderId="21" xfId="0" applyFont="1" applyFill="1" applyBorder="1" applyAlignment="1">
      <alignment horizontal="left" vertical="center" indent="1"/>
    </xf>
    <xf numFmtId="38" fontId="32" fillId="4" borderId="29" xfId="5" applyFont="1" applyFill="1" applyBorder="1" applyAlignment="1">
      <alignment horizontal="distributed" vertical="center" indent="1"/>
    </xf>
    <xf numFmtId="0" fontId="59" fillId="0" borderId="28" xfId="0" applyFont="1" applyBorder="1" applyAlignment="1">
      <alignment vertical="center"/>
    </xf>
    <xf numFmtId="38" fontId="61" fillId="0" borderId="29" xfId="5" applyFont="1" applyBorder="1" applyAlignment="1">
      <alignment horizontal="left" vertical="center" indent="1"/>
    </xf>
    <xf numFmtId="0" fontId="59" fillId="0" borderId="28" xfId="0" applyFont="1" applyBorder="1" applyAlignment="1">
      <alignment horizontal="left" vertical="center" indent="1"/>
    </xf>
    <xf numFmtId="38" fontId="61" fillId="0" borderId="28" xfId="5" applyFont="1" applyBorder="1" applyAlignment="1">
      <alignment horizontal="center" vertical="center" shrinkToFit="1"/>
    </xf>
    <xf numFmtId="38" fontId="59" fillId="4" borderId="63" xfId="5" applyFont="1" applyFill="1" applyBorder="1" applyAlignment="1" applyProtection="1">
      <alignment vertical="center"/>
      <protection locked="0"/>
    </xf>
    <xf numFmtId="38" fontId="61" fillId="4" borderId="17" xfId="5" applyFont="1" applyFill="1" applyBorder="1" applyAlignment="1">
      <alignment vertical="center"/>
    </xf>
    <xf numFmtId="38" fontId="61" fillId="0" borderId="17" xfId="5" applyFont="1" applyBorder="1" applyAlignment="1">
      <alignment vertical="center"/>
    </xf>
    <xf numFmtId="38" fontId="61" fillId="4" borderId="17" xfId="6" applyFont="1" applyFill="1" applyBorder="1" applyAlignment="1">
      <alignment vertical="center"/>
    </xf>
    <xf numFmtId="38" fontId="59" fillId="0" borderId="17" xfId="6" applyFont="1" applyBorder="1" applyAlignment="1" applyProtection="1">
      <alignment vertical="center"/>
      <protection locked="0"/>
    </xf>
    <xf numFmtId="38" fontId="59" fillId="4" borderId="17" xfId="6" applyFont="1" applyFill="1" applyBorder="1" applyAlignment="1" applyProtection="1">
      <alignment horizontal="left" vertical="center"/>
      <protection locked="0"/>
    </xf>
    <xf numFmtId="38" fontId="59" fillId="0" borderId="17" xfId="6" applyFont="1" applyBorder="1" applyAlignment="1" applyProtection="1">
      <alignment horizontal="left" vertical="center"/>
      <protection locked="0"/>
    </xf>
    <xf numFmtId="38" fontId="59" fillId="0" borderId="28" xfId="5" applyFont="1" applyBorder="1" applyAlignment="1">
      <alignment vertical="center"/>
    </xf>
    <xf numFmtId="38" fontId="67" fillId="0" borderId="29" xfId="5" applyFont="1" applyBorder="1" applyAlignment="1">
      <alignment vertical="center" shrinkToFit="1"/>
    </xf>
    <xf numFmtId="38" fontId="67" fillId="0" borderId="17" xfId="5" applyFont="1" applyBorder="1" applyAlignment="1">
      <alignment horizontal="center" vertical="center" shrinkToFit="1"/>
    </xf>
    <xf numFmtId="0" fontId="32" fillId="4" borderId="13" xfId="0" applyFont="1" applyFill="1" applyBorder="1" applyAlignment="1">
      <alignment horizontal="left" vertical="center" indent="1"/>
    </xf>
    <xf numFmtId="0" fontId="32" fillId="4" borderId="21" xfId="0" applyFont="1" applyFill="1" applyBorder="1" applyAlignment="1">
      <alignment horizontal="left" vertical="center" indent="1"/>
    </xf>
    <xf numFmtId="38" fontId="59" fillId="4" borderId="17" xfId="5" applyFont="1" applyFill="1" applyBorder="1" applyAlignment="1">
      <alignment horizontal="left" vertical="top" indent="1"/>
    </xf>
    <xf numFmtId="0" fontId="68" fillId="4" borderId="17" xfId="0" applyFont="1" applyFill="1" applyBorder="1" applyAlignment="1">
      <alignment horizontal="left" vertical="center" indent="1"/>
    </xf>
    <xf numFmtId="38" fontId="61" fillId="0" borderId="29" xfId="5" applyFont="1" applyBorder="1" applyAlignment="1">
      <alignment vertical="center"/>
    </xf>
    <xf numFmtId="0" fontId="61" fillId="0" borderId="17" xfId="0" applyFont="1" applyBorder="1" applyAlignment="1">
      <alignment horizontal="distributed" vertical="center" indent="1" shrinkToFit="1"/>
    </xf>
    <xf numFmtId="38" fontId="59" fillId="4" borderId="49" xfId="5" applyFont="1" applyFill="1" applyBorder="1" applyAlignment="1">
      <alignment horizontal="left" vertical="center" indent="2"/>
    </xf>
    <xf numFmtId="38" fontId="61" fillId="4" borderId="21" xfId="5" applyFont="1" applyFill="1" applyBorder="1" applyAlignment="1">
      <alignment vertical="center"/>
    </xf>
    <xf numFmtId="38" fontId="61" fillId="4" borderId="28" xfId="5" applyFont="1" applyFill="1" applyBorder="1" applyAlignment="1">
      <alignment vertical="center"/>
    </xf>
    <xf numFmtId="38" fontId="61" fillId="4" borderId="13" xfId="5" applyFont="1" applyFill="1" applyBorder="1" applyAlignment="1">
      <alignment vertical="center"/>
    </xf>
    <xf numFmtId="38" fontId="67" fillId="4" borderId="17" xfId="5" applyFont="1" applyFill="1" applyBorder="1" applyAlignment="1">
      <alignment vertical="center"/>
    </xf>
    <xf numFmtId="38" fontId="59" fillId="4" borderId="17" xfId="5" applyFont="1" applyFill="1" applyBorder="1" applyAlignment="1">
      <alignment vertical="center"/>
    </xf>
    <xf numFmtId="0" fontId="69" fillId="0" borderId="17" xfId="0" applyFont="1" applyBorder="1" applyAlignment="1">
      <alignment vertical="center"/>
    </xf>
    <xf numFmtId="38" fontId="69" fillId="0" borderId="17" xfId="5" applyFont="1" applyBorder="1" applyAlignment="1">
      <alignment vertical="center"/>
    </xf>
    <xf numFmtId="0" fontId="32" fillId="0" borderId="17" xfId="0" applyFont="1" applyBorder="1" applyAlignment="1">
      <alignment horizontal="center" vertical="center" shrinkToFit="1"/>
    </xf>
    <xf numFmtId="38" fontId="32" fillId="4" borderId="17" xfId="5" applyFont="1" applyFill="1" applyBorder="1" applyAlignment="1">
      <alignment horizontal="center" vertical="center" shrinkToFit="1"/>
    </xf>
    <xf numFmtId="38" fontId="59" fillId="4" borderId="17" xfId="5" applyFont="1" applyFill="1" applyBorder="1" applyAlignment="1" applyProtection="1">
      <alignment horizontal="left" vertical="center"/>
      <protection locked="0"/>
    </xf>
    <xf numFmtId="0" fontId="32" fillId="0" borderId="28" xfId="0" applyFont="1" applyBorder="1" applyAlignment="1">
      <alignment horizontal="center" vertical="center" shrinkToFit="1"/>
    </xf>
    <xf numFmtId="38" fontId="59" fillId="4" borderId="13" xfId="5" applyFont="1" applyFill="1" applyBorder="1" applyAlignment="1" applyProtection="1">
      <alignment horizontal="left" vertical="center" indent="1"/>
      <protection locked="0"/>
    </xf>
    <xf numFmtId="38" fontId="59" fillId="4" borderId="17" xfId="5" applyFont="1" applyFill="1" applyBorder="1" applyAlignment="1">
      <alignment horizontal="distributed" vertical="center"/>
    </xf>
    <xf numFmtId="0" fontId="59" fillId="4" borderId="17" xfId="0" applyFont="1" applyFill="1" applyBorder="1" applyAlignment="1" applyProtection="1">
      <alignment horizontal="left" vertical="center" indent="1"/>
      <protection locked="0"/>
    </xf>
    <xf numFmtId="0" fontId="59" fillId="4" borderId="29" xfId="0" applyFont="1" applyFill="1" applyBorder="1" applyAlignment="1" applyProtection="1">
      <alignment vertical="center"/>
      <protection locked="0"/>
    </xf>
    <xf numFmtId="38" fontId="68" fillId="0" borderId="17" xfId="5" applyFont="1" applyBorder="1" applyAlignment="1">
      <alignment horizontal="center" vertical="center" shrinkToFit="1"/>
    </xf>
    <xf numFmtId="38" fontId="59" fillId="0" borderId="28" xfId="5" applyFont="1" applyBorder="1" applyAlignment="1">
      <alignment horizontal="left" vertical="center" indent="2"/>
    </xf>
    <xf numFmtId="38" fontId="59" fillId="4" borderId="17" xfId="5" applyFont="1" applyFill="1" applyBorder="1" applyAlignment="1">
      <alignment horizontal="distributed" vertical="center" indent="1"/>
    </xf>
    <xf numFmtId="38" fontId="59" fillId="0" borderId="17" xfId="5" applyFont="1" applyBorder="1" applyAlignment="1">
      <alignment horizontal="left" vertical="center"/>
    </xf>
    <xf numFmtId="0" fontId="59" fillId="0" borderId="29" xfId="0" applyFont="1" applyBorder="1" applyAlignment="1">
      <alignment horizontal="left" vertical="center"/>
    </xf>
    <xf numFmtId="38" fontId="61" fillId="4" borderId="49" xfId="5" applyFont="1" applyFill="1" applyBorder="1" applyAlignment="1">
      <alignment vertical="center"/>
    </xf>
    <xf numFmtId="38" fontId="61" fillId="4" borderId="21" xfId="5" applyFont="1" applyFill="1" applyBorder="1" applyAlignment="1">
      <alignment vertical="center" shrinkToFit="1"/>
    </xf>
    <xf numFmtId="38" fontId="59" fillId="0" borderId="13" xfId="5" applyFont="1" applyBorder="1" applyAlignment="1">
      <alignment horizontal="left" vertical="center" indent="1"/>
    </xf>
    <xf numFmtId="38" fontId="59" fillId="0" borderId="28" xfId="6" applyFont="1" applyBorder="1" applyAlignment="1">
      <alignment horizontal="left" vertical="center" indent="1"/>
    </xf>
    <xf numFmtId="38" fontId="59" fillId="0" borderId="84" xfId="5" applyFont="1" applyBorder="1" applyAlignment="1">
      <alignment horizontal="left" vertical="center" indent="1"/>
    </xf>
    <xf numFmtId="38" fontId="67" fillId="0" borderId="13" xfId="5" applyFont="1" applyBorder="1" applyAlignment="1">
      <alignment vertical="center"/>
    </xf>
    <xf numFmtId="38" fontId="32" fillId="0" borderId="16" xfId="5" applyFont="1" applyBorder="1" applyAlignment="1">
      <alignment horizontal="center" vertical="center" shrinkToFit="1"/>
    </xf>
    <xf numFmtId="38" fontId="32" fillId="0" borderId="30" xfId="5" applyFont="1" applyBorder="1" applyAlignment="1">
      <alignment horizontal="center" vertical="center" shrinkToFit="1"/>
    </xf>
    <xf numFmtId="38" fontId="32" fillId="0" borderId="12" xfId="5" applyFont="1" applyBorder="1" applyAlignment="1">
      <alignment horizontal="center" vertical="center" shrinkToFit="1"/>
    </xf>
    <xf numFmtId="38" fontId="71" fillId="0" borderId="3" xfId="9" applyFont="1" applyBorder="1" applyAlignment="1">
      <alignment horizontal="centerContinuous" vertical="center"/>
    </xf>
    <xf numFmtId="0" fontId="33" fillId="0" borderId="4" xfId="0" applyFont="1" applyBorder="1" applyAlignment="1">
      <alignment horizontal="left" vertical="center"/>
    </xf>
    <xf numFmtId="0" fontId="33" fillId="0" borderId="3" xfId="0" applyFont="1" applyBorder="1" applyAlignment="1">
      <alignment horizontal="centerContinuous" vertical="center"/>
    </xf>
    <xf numFmtId="177" fontId="33" fillId="0" borderId="6" xfId="0" applyNumberFormat="1" applyFont="1" applyBorder="1" applyAlignment="1">
      <alignment horizontal="left" vertical="center"/>
    </xf>
    <xf numFmtId="177" fontId="33" fillId="0" borderId="6" xfId="0" applyNumberFormat="1" applyFont="1" applyBorder="1" applyAlignment="1">
      <alignment horizontal="centerContinuous" vertical="center"/>
    </xf>
    <xf numFmtId="177" fontId="33" fillId="0" borderId="49" xfId="0" applyNumberFormat="1" applyFont="1" applyBorder="1" applyAlignment="1">
      <alignment horizontal="left" vertical="center"/>
    </xf>
    <xf numFmtId="0" fontId="24" fillId="0" borderId="5" xfId="0" applyFont="1" applyBorder="1" applyAlignment="1">
      <alignment horizontal="center" vertical="center" shrinkToFit="1"/>
    </xf>
    <xf numFmtId="0" fontId="24" fillId="0" borderId="7" xfId="0" applyFont="1" applyBorder="1" applyAlignment="1">
      <alignment horizontal="center" vertical="center" shrinkToFit="1"/>
    </xf>
    <xf numFmtId="38" fontId="33" fillId="0" borderId="7" xfId="5" applyFont="1" applyBorder="1" applyAlignment="1">
      <alignment horizontal="center" vertical="center" shrinkToFit="1"/>
    </xf>
    <xf numFmtId="0" fontId="33" fillId="0" borderId="7" xfId="0" applyFont="1" applyBorder="1" applyAlignment="1">
      <alignment horizontal="center" vertical="center" shrinkToFit="1"/>
    </xf>
    <xf numFmtId="38" fontId="59" fillId="4" borderId="13" xfId="5" applyFont="1" applyFill="1" applyBorder="1" applyAlignment="1">
      <alignment horizontal="left" vertical="center" indent="2"/>
    </xf>
    <xf numFmtId="38" fontId="59" fillId="4" borderId="17" xfId="5" applyFont="1" applyFill="1" applyBorder="1" applyAlignment="1" applyProtection="1">
      <alignment horizontal="left" vertical="center" indent="2"/>
      <protection locked="0"/>
    </xf>
    <xf numFmtId="0" fontId="10" fillId="0" borderId="0" xfId="0" applyFont="1" applyAlignment="1">
      <alignment horizontal="right" vertical="top" shrinkToFit="1"/>
    </xf>
    <xf numFmtId="38" fontId="29" fillId="0" borderId="4" xfId="5" applyFont="1" applyBorder="1" applyAlignment="1">
      <alignment horizontal="centerContinuous" vertical="center" shrinkToFit="1"/>
    </xf>
    <xf numFmtId="38" fontId="29" fillId="0" borderId="43" xfId="5" applyFont="1" applyBorder="1" applyAlignment="1">
      <alignment horizontal="centerContinuous" vertical="center"/>
    </xf>
    <xf numFmtId="38" fontId="29" fillId="0" borderId="43" xfId="5" applyFont="1" applyBorder="1" applyAlignment="1">
      <alignment horizontal="centerContinuous" vertical="center" shrinkToFit="1"/>
    </xf>
    <xf numFmtId="0" fontId="22" fillId="0" borderId="0" xfId="0" applyFont="1" applyAlignment="1">
      <alignment horizontal="right"/>
    </xf>
    <xf numFmtId="0" fontId="20" fillId="0" borderId="40" xfId="0" applyFont="1" applyBorder="1" applyAlignment="1">
      <alignment horizontal="center"/>
    </xf>
    <xf numFmtId="0" fontId="20" fillId="0" borderId="56" xfId="0" applyFont="1" applyBorder="1" applyAlignment="1">
      <alignment horizontal="center"/>
    </xf>
    <xf numFmtId="0" fontId="20" fillId="5" borderId="66" xfId="0" applyFont="1" applyFill="1" applyBorder="1" applyAlignment="1">
      <alignment horizontal="center" shrinkToFit="1"/>
    </xf>
    <xf numFmtId="38" fontId="74" fillId="4" borderId="8" xfId="5" applyFont="1" applyFill="1" applyBorder="1" applyAlignment="1">
      <alignment horizontal="right" vertical="center" shrinkToFit="1"/>
    </xf>
    <xf numFmtId="38" fontId="74" fillId="4" borderId="14" xfId="5" applyFont="1" applyFill="1" applyBorder="1" applyAlignment="1">
      <alignment horizontal="right" vertical="center" shrinkToFit="1"/>
    </xf>
    <xf numFmtId="38" fontId="74" fillId="0" borderId="14" xfId="5" applyFont="1" applyBorder="1" applyAlignment="1">
      <alignment horizontal="right" vertical="center" shrinkToFit="1"/>
    </xf>
    <xf numFmtId="38" fontId="74" fillId="0" borderId="8" xfId="5" applyFont="1" applyBorder="1" applyAlignment="1">
      <alignment horizontal="right" vertical="center" shrinkToFit="1"/>
    </xf>
    <xf numFmtId="38" fontId="75" fillId="0" borderId="48" xfId="5" applyFont="1" applyBorder="1" applyAlignment="1">
      <alignment horizontal="right" vertical="center" shrinkToFit="1"/>
    </xf>
    <xf numFmtId="38" fontId="75" fillId="0" borderId="11" xfId="5" applyFont="1" applyBorder="1" applyAlignment="1">
      <alignment horizontal="right" vertical="center" shrinkToFit="1"/>
    </xf>
    <xf numFmtId="38" fontId="74" fillId="4" borderId="14" xfId="5" applyFont="1" applyFill="1" applyBorder="1" applyAlignment="1" applyProtection="1">
      <alignment horizontal="right" vertical="center" shrinkToFit="1"/>
      <protection locked="0"/>
    </xf>
    <xf numFmtId="38" fontId="74" fillId="4" borderId="18" xfId="5" applyFont="1" applyFill="1" applyBorder="1" applyAlignment="1">
      <alignment horizontal="right" vertical="center" shrinkToFit="1"/>
    </xf>
    <xf numFmtId="38" fontId="75" fillId="0" borderId="19" xfId="5" applyFont="1" applyBorder="1" applyAlignment="1">
      <alignment horizontal="right" vertical="center" shrinkToFit="1"/>
    </xf>
    <xf numFmtId="38" fontId="74" fillId="4" borderId="8" xfId="5" applyFont="1" applyFill="1" applyBorder="1" applyAlignment="1" applyProtection="1">
      <alignment horizontal="right" vertical="center" shrinkToFit="1"/>
      <protection locked="0"/>
    </xf>
    <xf numFmtId="38" fontId="75" fillId="0" borderId="9" xfId="5" applyFont="1" applyBorder="1" applyAlignment="1">
      <alignment horizontal="right" vertical="center" shrinkToFit="1"/>
    </xf>
    <xf numFmtId="38" fontId="74" fillId="0" borderId="31" xfId="5" applyFont="1" applyBorder="1" applyAlignment="1">
      <alignment horizontal="right" vertical="center" shrinkToFit="1"/>
    </xf>
    <xf numFmtId="38" fontId="75" fillId="0" borderId="22" xfId="5" applyFont="1" applyBorder="1" applyAlignment="1">
      <alignment horizontal="right" vertical="center" shrinkToFit="1"/>
    </xf>
    <xf numFmtId="38" fontId="74" fillId="0" borderId="42" xfId="6" applyFont="1" applyBorder="1" applyAlignment="1">
      <alignment horizontal="right" vertical="center" shrinkToFit="1"/>
    </xf>
    <xf numFmtId="38" fontId="75" fillId="0" borderId="33" xfId="5" applyFont="1" applyBorder="1" applyAlignment="1">
      <alignment horizontal="right" vertical="center" shrinkToFit="1"/>
    </xf>
    <xf numFmtId="38" fontId="74" fillId="0" borderId="18" xfId="5" applyFont="1" applyBorder="1" applyAlignment="1">
      <alignment horizontal="right" vertical="center" shrinkToFit="1"/>
    </xf>
    <xf numFmtId="38" fontId="75" fillId="4" borderId="11" xfId="5" applyFont="1" applyFill="1" applyBorder="1" applyAlignment="1">
      <alignment horizontal="right" vertical="center" shrinkToFit="1"/>
    </xf>
    <xf numFmtId="38" fontId="74" fillId="4" borderId="18" xfId="5" applyFont="1" applyFill="1" applyBorder="1" applyAlignment="1" applyProtection="1">
      <alignment horizontal="right" vertical="center" shrinkToFit="1"/>
      <protection locked="0"/>
    </xf>
    <xf numFmtId="38" fontId="75" fillId="4" borderId="19" xfId="5" applyFont="1" applyFill="1" applyBorder="1" applyAlignment="1">
      <alignment horizontal="right" vertical="center" shrinkToFit="1"/>
    </xf>
    <xf numFmtId="38" fontId="75" fillId="4" borderId="9" xfId="5" applyFont="1" applyFill="1" applyBorder="1" applyAlignment="1">
      <alignment horizontal="right" vertical="center" shrinkToFit="1"/>
    </xf>
    <xf numFmtId="38" fontId="74" fillId="4" borderId="31" xfId="5" applyFont="1" applyFill="1" applyBorder="1" applyAlignment="1">
      <alignment horizontal="right" vertical="center" shrinkToFit="1"/>
    </xf>
    <xf numFmtId="38" fontId="75" fillId="4" borderId="22" xfId="5" applyFont="1" applyFill="1" applyBorder="1" applyAlignment="1">
      <alignment horizontal="right" vertical="center" shrinkToFit="1"/>
    </xf>
    <xf numFmtId="38" fontId="74" fillId="4" borderId="36" xfId="5" applyFont="1" applyFill="1" applyBorder="1" applyAlignment="1">
      <alignment horizontal="right" vertical="center" shrinkToFit="1"/>
    </xf>
    <xf numFmtId="38" fontId="75" fillId="4" borderId="33" xfId="5" applyFont="1" applyFill="1" applyBorder="1" applyAlignment="1">
      <alignment horizontal="right" vertical="center" shrinkToFit="1"/>
    </xf>
    <xf numFmtId="38" fontId="74" fillId="4" borderId="25" xfId="5" applyFont="1" applyFill="1" applyBorder="1" applyAlignment="1">
      <alignment horizontal="right" vertical="center" shrinkToFit="1"/>
    </xf>
    <xf numFmtId="38" fontId="76" fillId="4" borderId="26" xfId="5" applyFont="1" applyFill="1" applyBorder="1" applyAlignment="1">
      <alignment horizontal="right" vertical="center" shrinkToFit="1"/>
    </xf>
    <xf numFmtId="38" fontId="74" fillId="6" borderId="3" xfId="5" applyFont="1" applyFill="1" applyBorder="1" applyAlignment="1">
      <alignment horizontal="centerContinuous" vertical="center" shrinkToFit="1"/>
    </xf>
    <xf numFmtId="0" fontId="74" fillId="6" borderId="3" xfId="0" applyFont="1" applyFill="1" applyBorder="1" applyAlignment="1">
      <alignment horizontal="centerContinuous" vertical="center" shrinkToFit="1"/>
    </xf>
    <xf numFmtId="38" fontId="77" fillId="4" borderId="8" xfId="5" applyFont="1" applyFill="1" applyBorder="1" applyAlignment="1" applyProtection="1">
      <alignment horizontal="right" vertical="center" shrinkToFit="1"/>
      <protection locked="0"/>
    </xf>
    <xf numFmtId="38" fontId="77" fillId="4" borderId="14" xfId="5" applyFont="1" applyFill="1" applyBorder="1" applyAlignment="1" applyProtection="1">
      <alignment horizontal="right" vertical="center" shrinkToFit="1"/>
      <protection locked="0"/>
    </xf>
    <xf numFmtId="38" fontId="77" fillId="4" borderId="31" xfId="5" applyFont="1" applyFill="1" applyBorder="1" applyAlignment="1" applyProtection="1">
      <alignment horizontal="right" vertical="center" shrinkToFit="1"/>
      <protection locked="0"/>
    </xf>
    <xf numFmtId="38" fontId="74" fillId="0" borderId="25" xfId="5" applyFont="1" applyBorder="1" applyAlignment="1">
      <alignment horizontal="right" vertical="center" shrinkToFit="1"/>
    </xf>
    <xf numFmtId="38" fontId="76" fillId="0" borderId="26" xfId="5" applyFont="1" applyBorder="1" applyAlignment="1">
      <alignment horizontal="right" vertical="center" shrinkToFit="1"/>
    </xf>
    <xf numFmtId="38" fontId="77" fillId="4" borderId="14" xfId="5" applyFont="1" applyFill="1" applyBorder="1" applyAlignment="1">
      <alignment horizontal="right" vertical="center" shrinkToFit="1"/>
    </xf>
    <xf numFmtId="38" fontId="74" fillId="0" borderId="38" xfId="5" applyFont="1" applyBorder="1" applyAlignment="1">
      <alignment horizontal="right" vertical="center" shrinkToFit="1"/>
    </xf>
    <xf numFmtId="38" fontId="76" fillId="0" borderId="39" xfId="5" applyFont="1" applyBorder="1" applyAlignment="1">
      <alignment horizontal="right" vertical="center" shrinkToFit="1"/>
    </xf>
    <xf numFmtId="38" fontId="77" fillId="0" borderId="25" xfId="5" applyFont="1" applyBorder="1" applyAlignment="1">
      <alignment horizontal="right" vertical="center" shrinkToFit="1"/>
    </xf>
    <xf numFmtId="38" fontId="77" fillId="0" borderId="8" xfId="5" applyFont="1" applyBorder="1" applyAlignment="1">
      <alignment horizontal="right" vertical="center" shrinkToFit="1"/>
    </xf>
    <xf numFmtId="38" fontId="77" fillId="0" borderId="14" xfId="5" applyFont="1" applyBorder="1" applyAlignment="1">
      <alignment horizontal="right" vertical="center" shrinkToFit="1"/>
    </xf>
    <xf numFmtId="38" fontId="76" fillId="0" borderId="38" xfId="5" applyFont="1" applyBorder="1" applyAlignment="1">
      <alignment horizontal="right" vertical="center" shrinkToFit="1"/>
    </xf>
    <xf numFmtId="38" fontId="74" fillId="0" borderId="14" xfId="5" applyFont="1" applyBorder="1" applyAlignment="1" applyProtection="1">
      <alignment horizontal="right" vertical="center" shrinkToFit="1"/>
      <protection locked="0"/>
    </xf>
    <xf numFmtId="38" fontId="74" fillId="4" borderId="40" xfId="6" applyFont="1" applyFill="1" applyBorder="1" applyAlignment="1">
      <alignment vertical="center" shrinkToFit="1"/>
    </xf>
    <xf numFmtId="38" fontId="75" fillId="0" borderId="48" xfId="5" applyFont="1" applyBorder="1" applyAlignment="1">
      <alignment vertical="center" shrinkToFit="1"/>
    </xf>
    <xf numFmtId="38" fontId="74" fillId="0" borderId="36" xfId="6" applyFont="1" applyBorder="1" applyAlignment="1">
      <alignment vertical="top" shrinkToFit="1"/>
    </xf>
    <xf numFmtId="38" fontId="75" fillId="0" borderId="33" xfId="5" applyFont="1" applyBorder="1" applyAlignment="1">
      <alignment vertical="top" shrinkToFit="1"/>
    </xf>
    <xf numFmtId="38" fontId="74" fillId="0" borderId="36" xfId="5" applyFont="1" applyBorder="1" applyAlignment="1">
      <alignment horizontal="right" vertical="center" shrinkToFit="1"/>
    </xf>
    <xf numFmtId="38" fontId="75" fillId="0" borderId="41" xfId="5" applyFont="1" applyBorder="1" applyAlignment="1">
      <alignment horizontal="right" vertical="center" shrinkToFit="1"/>
    </xf>
    <xf numFmtId="38" fontId="76" fillId="0" borderId="52" xfId="5" applyFont="1" applyBorder="1" applyAlignment="1">
      <alignment horizontal="right" vertical="center" shrinkToFit="1"/>
    </xf>
    <xf numFmtId="38" fontId="74" fillId="0" borderId="14" xfId="6" applyFont="1" applyBorder="1" applyAlignment="1">
      <alignment horizontal="right" vertical="center" shrinkToFit="1"/>
    </xf>
    <xf numFmtId="38" fontId="74" fillId="6" borderId="6" xfId="5" applyFont="1" applyFill="1" applyBorder="1" applyAlignment="1">
      <alignment horizontal="centerContinuous" vertical="center" shrinkToFit="1"/>
    </xf>
    <xf numFmtId="0" fontId="74" fillId="6" borderId="54" xfId="0" applyFont="1" applyFill="1" applyBorder="1" applyAlignment="1">
      <alignment horizontal="centerContinuous" vertical="center" shrinkToFit="1"/>
    </xf>
    <xf numFmtId="38" fontId="78" fillId="0" borderId="11" xfId="5" applyFont="1" applyBorder="1" applyAlignment="1">
      <alignment horizontal="right" vertical="center" shrinkToFit="1"/>
    </xf>
    <xf numFmtId="38" fontId="78" fillId="0" borderId="19" xfId="5" applyFont="1" applyBorder="1" applyAlignment="1">
      <alignment horizontal="right" vertical="center" shrinkToFit="1"/>
    </xf>
    <xf numFmtId="38" fontId="76" fillId="0" borderId="11" xfId="5" applyFont="1" applyBorder="1" applyAlignment="1">
      <alignment horizontal="right" vertical="center" shrinkToFit="1"/>
    </xf>
    <xf numFmtId="38" fontId="76" fillId="0" borderId="22" xfId="5" applyFont="1" applyBorder="1" applyAlignment="1">
      <alignment horizontal="right" vertical="center" shrinkToFit="1"/>
    </xf>
    <xf numFmtId="38" fontId="77" fillId="4" borderId="36" xfId="5" applyFont="1" applyFill="1" applyBorder="1" applyAlignment="1" applyProtection="1">
      <alignment horizontal="right" vertical="center" shrinkToFit="1"/>
      <protection locked="0"/>
    </xf>
    <xf numFmtId="38" fontId="77" fillId="0" borderId="18" xfId="5" applyFont="1" applyBorder="1" applyAlignment="1">
      <alignment horizontal="right" vertical="center" shrinkToFit="1"/>
    </xf>
    <xf numFmtId="38" fontId="77" fillId="4" borderId="18" xfId="5" applyFont="1" applyFill="1" applyBorder="1" applyAlignment="1" applyProtection="1">
      <alignment horizontal="right" vertical="center" shrinkToFit="1"/>
      <protection locked="0"/>
    </xf>
    <xf numFmtId="38" fontId="77" fillId="4" borderId="18" xfId="5" applyFont="1" applyFill="1" applyBorder="1" applyAlignment="1">
      <alignment horizontal="right" vertical="center" shrinkToFit="1"/>
    </xf>
    <xf numFmtId="38" fontId="74" fillId="4" borderId="14" xfId="9" applyFont="1" applyFill="1" applyBorder="1" applyAlignment="1">
      <alignment vertical="center"/>
    </xf>
    <xf numFmtId="38" fontId="74" fillId="4" borderId="14" xfId="5" applyFont="1" applyFill="1" applyBorder="1" applyAlignment="1">
      <alignment vertical="center" shrinkToFit="1"/>
    </xf>
    <xf numFmtId="38" fontId="76" fillId="4" borderId="22" xfId="5" applyFont="1" applyFill="1" applyBorder="1" applyAlignment="1">
      <alignment horizontal="right" vertical="center" shrinkToFit="1"/>
    </xf>
    <xf numFmtId="38" fontId="76" fillId="4" borderId="78" xfId="5" applyFont="1" applyFill="1" applyBorder="1" applyAlignment="1">
      <alignment horizontal="right" vertical="center" shrinkToFit="1"/>
    </xf>
    <xf numFmtId="38" fontId="74" fillId="6" borderId="3" xfId="5" applyFont="1" applyFill="1" applyBorder="1" applyAlignment="1">
      <alignment horizontal="center" vertical="center" shrinkToFit="1"/>
    </xf>
    <xf numFmtId="0" fontId="74" fillId="6" borderId="3" xfId="0" applyFont="1" applyFill="1" applyBorder="1" applyAlignment="1">
      <alignment horizontal="center" vertical="center" shrinkToFit="1"/>
    </xf>
    <xf numFmtId="38" fontId="77" fillId="0" borderId="31" xfId="5" applyFont="1" applyBorder="1" applyAlignment="1">
      <alignment horizontal="right" vertical="center" shrinkToFit="1"/>
    </xf>
    <xf numFmtId="38" fontId="76" fillId="0" borderId="25" xfId="5" applyFont="1" applyBorder="1" applyAlignment="1">
      <alignment horizontal="right" vertical="center" shrinkToFit="1"/>
    </xf>
    <xf numFmtId="38" fontId="77" fillId="0" borderId="11" xfId="5" applyFont="1" applyBorder="1" applyAlignment="1">
      <alignment horizontal="right" vertical="center" shrinkToFit="1"/>
    </xf>
    <xf numFmtId="38" fontId="77" fillId="0" borderId="22" xfId="5" applyFont="1" applyBorder="1" applyAlignment="1">
      <alignment horizontal="right" vertical="center" shrinkToFit="1"/>
    </xf>
    <xf numFmtId="38" fontId="78" fillId="0" borderId="22" xfId="5" applyFont="1" applyBorder="1" applyAlignment="1">
      <alignment horizontal="right" vertical="center" shrinkToFit="1"/>
    </xf>
    <xf numFmtId="38" fontId="77" fillId="0" borderId="14" xfId="5" applyFont="1" applyBorder="1" applyAlignment="1">
      <alignment horizontal="right" vertical="center"/>
    </xf>
    <xf numFmtId="38" fontId="77" fillId="0" borderId="36" xfId="5" applyFont="1" applyBorder="1" applyAlignment="1">
      <alignment horizontal="right" vertical="center" shrinkToFit="1"/>
    </xf>
    <xf numFmtId="38" fontId="77" fillId="0" borderId="33" xfId="5" applyFont="1" applyBorder="1" applyAlignment="1">
      <alignment horizontal="right" vertical="center" shrinkToFit="1"/>
    </xf>
    <xf numFmtId="38" fontId="80" fillId="0" borderId="8" xfId="5" applyFont="1" applyBorder="1" applyAlignment="1">
      <alignment horizontal="right" vertical="center" shrinkToFit="1"/>
    </xf>
    <xf numFmtId="38" fontId="80" fillId="0" borderId="9" xfId="5" applyFont="1" applyBorder="1" applyAlignment="1">
      <alignment horizontal="right" vertical="center" shrinkToFit="1"/>
    </xf>
    <xf numFmtId="38" fontId="80" fillId="0" borderId="31" xfId="5" applyFont="1" applyBorder="1" applyAlignment="1">
      <alignment horizontal="right" vertical="center" shrinkToFit="1"/>
    </xf>
    <xf numFmtId="38" fontId="80" fillId="0" borderId="22" xfId="5" applyFont="1" applyBorder="1" applyAlignment="1">
      <alignment horizontal="right" vertical="center" shrinkToFit="1"/>
    </xf>
    <xf numFmtId="38" fontId="81" fillId="0" borderId="25" xfId="5" applyFont="1" applyBorder="1" applyAlignment="1">
      <alignment horizontal="right" vertical="center" shrinkToFit="1"/>
    </xf>
    <xf numFmtId="38" fontId="80" fillId="0" borderId="14" xfId="5" applyFont="1" applyBorder="1" applyAlignment="1">
      <alignment horizontal="right" vertical="center" shrinkToFit="1"/>
    </xf>
    <xf numFmtId="38" fontId="80" fillId="0" borderId="11" xfId="5" applyFont="1" applyBorder="1" applyAlignment="1">
      <alignment horizontal="right" vertical="center" shrinkToFit="1"/>
    </xf>
    <xf numFmtId="38" fontId="81" fillId="0" borderId="8" xfId="5" applyFont="1" applyBorder="1" applyAlignment="1">
      <alignment horizontal="right" vertical="center" shrinkToFit="1"/>
    </xf>
    <xf numFmtId="38" fontId="77" fillId="0" borderId="9" xfId="5" applyFont="1" applyBorder="1" applyAlignment="1">
      <alignment horizontal="right" vertical="center" shrinkToFit="1"/>
    </xf>
    <xf numFmtId="38" fontId="81" fillId="0" borderId="31" xfId="5" applyFont="1" applyBorder="1" applyAlignment="1">
      <alignment horizontal="right" vertical="center" shrinkToFit="1"/>
    </xf>
    <xf numFmtId="38" fontId="81" fillId="0" borderId="38" xfId="5" applyFont="1" applyBorder="1" applyAlignment="1">
      <alignment horizontal="right" vertical="center" shrinkToFit="1"/>
    </xf>
    <xf numFmtId="38" fontId="74" fillId="6" borderId="6" xfId="5" applyFont="1" applyFill="1" applyBorder="1" applyAlignment="1">
      <alignment horizontal="center" vertical="center" shrinkToFit="1"/>
    </xf>
    <xf numFmtId="0" fontId="74" fillId="6" borderId="54" xfId="0" applyFont="1" applyFill="1" applyBorder="1" applyAlignment="1">
      <alignment horizontal="center" vertical="center" shrinkToFit="1"/>
    </xf>
    <xf numFmtId="38" fontId="77" fillId="0" borderId="26" xfId="5" applyFont="1" applyBorder="1" applyAlignment="1">
      <alignment horizontal="right" vertical="center" shrinkToFit="1"/>
    </xf>
    <xf numFmtId="38" fontId="75" fillId="4" borderId="48" xfId="5" applyFont="1" applyFill="1" applyBorder="1" applyAlignment="1">
      <alignment horizontal="right" vertical="center" shrinkToFit="1"/>
    </xf>
    <xf numFmtId="38" fontId="76" fillId="0" borderId="9" xfId="5" applyFont="1" applyBorder="1" applyAlignment="1">
      <alignment horizontal="right" vertical="center" shrinkToFit="1"/>
    </xf>
    <xf numFmtId="38" fontId="76" fillId="4" borderId="11" xfId="5" applyFont="1" applyFill="1" applyBorder="1" applyAlignment="1">
      <alignment horizontal="right" vertical="center" shrinkToFit="1"/>
    </xf>
    <xf numFmtId="38" fontId="76" fillId="4" borderId="9" xfId="5" applyFont="1" applyFill="1" applyBorder="1" applyAlignment="1">
      <alignment horizontal="right" vertical="center" shrinkToFit="1"/>
    </xf>
    <xf numFmtId="38" fontId="78" fillId="4" borderId="33" xfId="5" applyFont="1" applyFill="1" applyBorder="1" applyAlignment="1">
      <alignment horizontal="right" vertical="center" shrinkToFit="1"/>
    </xf>
    <xf numFmtId="38" fontId="78" fillId="4" borderId="11" xfId="5" applyFont="1" applyFill="1" applyBorder="1" applyAlignment="1">
      <alignment horizontal="right" vertical="center" shrinkToFit="1"/>
    </xf>
    <xf numFmtId="38" fontId="75" fillId="4" borderId="11" xfId="5" applyFont="1" applyFill="1" applyBorder="1" applyAlignment="1" applyProtection="1">
      <alignment horizontal="right" vertical="center" shrinkToFit="1"/>
      <protection locked="0"/>
    </xf>
    <xf numFmtId="38" fontId="75" fillId="4" borderId="55" xfId="5" applyFont="1" applyFill="1" applyBorder="1" applyAlignment="1">
      <alignment horizontal="right" vertical="center" shrinkToFit="1"/>
    </xf>
    <xf numFmtId="38" fontId="77" fillId="4" borderId="8" xfId="5" applyFont="1" applyFill="1" applyBorder="1" applyAlignment="1">
      <alignment horizontal="right" vertical="center" shrinkToFit="1"/>
    </xf>
    <xf numFmtId="38" fontId="77" fillId="4" borderId="31" xfId="5" applyFont="1" applyFill="1" applyBorder="1" applyAlignment="1">
      <alignment horizontal="right" vertical="center" shrinkToFit="1"/>
    </xf>
    <xf numFmtId="38" fontId="81" fillId="0" borderId="14" xfId="5" applyFont="1" applyBorder="1" applyAlignment="1">
      <alignment horizontal="right" vertical="center" shrinkToFit="1"/>
    </xf>
    <xf numFmtId="38" fontId="77" fillId="0" borderId="8" xfId="5" applyFont="1" applyBorder="1" applyAlignment="1">
      <alignment horizontal="right" vertical="center"/>
    </xf>
    <xf numFmtId="38" fontId="75" fillId="0" borderId="9" xfId="5" applyFont="1" applyBorder="1" applyAlignment="1">
      <alignment horizontal="right" vertical="center"/>
    </xf>
    <xf numFmtId="38" fontId="75" fillId="0" borderId="11" xfId="5" applyFont="1" applyBorder="1" applyAlignment="1">
      <alignment horizontal="right" vertical="center"/>
    </xf>
    <xf numFmtId="38" fontId="77" fillId="4" borderId="50" xfId="6" applyFont="1" applyFill="1" applyBorder="1" applyAlignment="1" applyProtection="1">
      <alignment vertical="top" shrinkToFit="1"/>
      <protection locked="0"/>
    </xf>
    <xf numFmtId="38" fontId="75" fillId="4" borderId="48" xfId="5" applyFont="1" applyFill="1" applyBorder="1" applyAlignment="1" applyProtection="1">
      <alignment vertical="top" shrinkToFit="1"/>
      <protection locked="0"/>
    </xf>
    <xf numFmtId="38" fontId="77" fillId="4" borderId="14" xfId="6" applyFont="1" applyFill="1" applyBorder="1" applyAlignment="1">
      <alignment horizontal="right" vertical="center" shrinkToFit="1"/>
    </xf>
    <xf numFmtId="38" fontId="77" fillId="0" borderId="14" xfId="6" applyFont="1" applyBorder="1" applyAlignment="1" applyProtection="1">
      <alignment horizontal="right" vertical="center"/>
      <protection locked="0"/>
    </xf>
    <xf numFmtId="38" fontId="75" fillId="0" borderId="11" xfId="5" applyFont="1" applyBorder="1" applyAlignment="1" applyProtection="1">
      <alignment horizontal="right" vertical="center" shrinkToFit="1"/>
      <protection locked="0"/>
    </xf>
    <xf numFmtId="38" fontId="77" fillId="4" borderId="14" xfId="6" applyFont="1" applyFill="1" applyBorder="1" applyAlignment="1" applyProtection="1">
      <alignment horizontal="right" vertical="center"/>
      <protection locked="0"/>
    </xf>
    <xf numFmtId="38" fontId="75" fillId="4" borderId="11" xfId="5" applyFont="1" applyFill="1" applyBorder="1" applyAlignment="1" applyProtection="1">
      <alignment horizontal="right" vertical="center"/>
      <protection locked="0"/>
    </xf>
    <xf numFmtId="38" fontId="82" fillId="0" borderId="22" xfId="5" applyFont="1" applyBorder="1" applyAlignment="1">
      <alignment horizontal="right" vertical="center" shrinkToFit="1"/>
    </xf>
    <xf numFmtId="38" fontId="75" fillId="4" borderId="41" xfId="5" applyFont="1" applyFill="1" applyBorder="1" applyAlignment="1">
      <alignment horizontal="right" vertical="center" shrinkToFit="1"/>
    </xf>
    <xf numFmtId="38" fontId="79" fillId="0" borderId="14" xfId="5" applyFont="1" applyBorder="1" applyAlignment="1">
      <alignment vertical="center"/>
    </xf>
    <xf numFmtId="38" fontId="75" fillId="0" borderId="9" xfId="5" applyFont="1" applyBorder="1" applyAlignment="1" applyProtection="1">
      <alignment horizontal="right" vertical="center" shrinkToFit="1"/>
      <protection locked="0"/>
    </xf>
    <xf numFmtId="38" fontId="77" fillId="0" borderId="40" xfId="6" applyFont="1" applyBorder="1" applyAlignment="1">
      <alignment vertical="center" shrinkToFit="1"/>
    </xf>
    <xf numFmtId="38" fontId="77" fillId="0" borderId="14" xfId="6" applyFont="1" applyBorder="1" applyAlignment="1">
      <alignment vertical="center" shrinkToFit="1"/>
    </xf>
    <xf numFmtId="38" fontId="75" fillId="0" borderId="11" xfId="5" applyFont="1" applyBorder="1" applyAlignment="1">
      <alignment vertical="center" shrinkToFit="1"/>
    </xf>
    <xf numFmtId="38" fontId="77" fillId="4" borderId="14" xfId="6" applyFont="1" applyFill="1" applyBorder="1" applyAlignment="1">
      <alignment vertical="center" shrinkToFit="1"/>
    </xf>
    <xf numFmtId="38" fontId="75" fillId="4" borderId="11" xfId="5" applyFont="1" applyFill="1" applyBorder="1" applyAlignment="1">
      <alignment vertical="center" shrinkToFit="1"/>
    </xf>
    <xf numFmtId="38" fontId="78" fillId="0" borderId="26" xfId="5" applyFont="1" applyBorder="1" applyAlignment="1">
      <alignment horizontal="right" vertical="center" shrinkToFit="1"/>
    </xf>
    <xf numFmtId="38" fontId="78" fillId="0" borderId="9" xfId="5" applyFont="1" applyBorder="1" applyAlignment="1">
      <alignment horizontal="right" vertical="center" shrinkToFit="1"/>
    </xf>
    <xf numFmtId="38" fontId="74" fillId="4" borderId="75" xfId="5" applyFont="1" applyFill="1" applyBorder="1" applyAlignment="1" applyProtection="1">
      <alignment horizontal="right" vertical="center" shrinkToFit="1"/>
      <protection locked="0"/>
    </xf>
    <xf numFmtId="38" fontId="74" fillId="4" borderId="58" xfId="5" applyFont="1" applyFill="1" applyBorder="1" applyAlignment="1" applyProtection="1">
      <alignment horizontal="right" vertical="center" shrinkToFit="1"/>
      <protection locked="0"/>
    </xf>
    <xf numFmtId="0" fontId="74" fillId="0" borderId="14" xfId="0" applyFont="1" applyBorder="1" applyAlignment="1">
      <alignment horizontal="right" vertical="center" shrinkToFit="1"/>
    </xf>
    <xf numFmtId="38" fontId="77" fillId="4" borderId="11" xfId="5" applyFont="1" applyFill="1" applyBorder="1" applyAlignment="1">
      <alignment horizontal="right" vertical="center" shrinkToFit="1"/>
    </xf>
    <xf numFmtId="0" fontId="74" fillId="0" borderId="31" xfId="0" applyFont="1" applyBorder="1" applyAlignment="1">
      <alignment horizontal="right" vertical="center" shrinkToFit="1"/>
    </xf>
    <xf numFmtId="38" fontId="77" fillId="4" borderId="22" xfId="5" applyFont="1" applyFill="1" applyBorder="1" applyAlignment="1">
      <alignment horizontal="right" vertical="center" shrinkToFit="1"/>
    </xf>
    <xf numFmtId="0" fontId="74" fillId="0" borderId="8" xfId="0" applyFont="1" applyBorder="1" applyAlignment="1">
      <alignment horizontal="right" vertical="center" shrinkToFit="1"/>
    </xf>
    <xf numFmtId="38" fontId="77" fillId="4" borderId="9" xfId="5" applyFont="1" applyFill="1" applyBorder="1" applyAlignment="1">
      <alignment horizontal="right" vertical="center" shrinkToFit="1"/>
    </xf>
    <xf numFmtId="0" fontId="74" fillId="6" borderId="5" xfId="0" applyFont="1" applyFill="1" applyBorder="1" applyAlignment="1">
      <alignment horizontal="center" vertical="center" shrinkToFit="1"/>
    </xf>
    <xf numFmtId="38" fontId="79" fillId="4" borderId="8" xfId="5" applyFont="1" applyFill="1" applyBorder="1" applyAlignment="1" applyProtection="1">
      <alignment horizontal="right" vertical="center" shrinkToFit="1"/>
      <protection locked="0"/>
    </xf>
    <xf numFmtId="38" fontId="79" fillId="4" borderId="14" xfId="5" applyFont="1" applyFill="1" applyBorder="1" applyAlignment="1">
      <alignment horizontal="right" vertical="center" shrinkToFit="1"/>
    </xf>
    <xf numFmtId="38" fontId="79" fillId="4" borderId="14" xfId="5" applyFont="1" applyFill="1" applyBorder="1" applyAlignment="1" applyProtection="1">
      <alignment horizontal="right" vertical="center" shrinkToFit="1"/>
      <protection locked="0"/>
    </xf>
    <xf numFmtId="38" fontId="79" fillId="4" borderId="31" xfId="5" applyFont="1" applyFill="1" applyBorder="1" applyAlignment="1" applyProtection="1">
      <alignment horizontal="right" vertical="center" shrinkToFit="1"/>
      <protection locked="0"/>
    </xf>
    <xf numFmtId="0" fontId="77" fillId="0" borderId="14" xfId="0" applyFont="1" applyBorder="1" applyAlignment="1">
      <alignment horizontal="right" vertical="center" shrinkToFit="1"/>
    </xf>
    <xf numFmtId="38" fontId="75" fillId="0" borderId="76" xfId="5" applyFont="1" applyBorder="1" applyAlignment="1">
      <alignment horizontal="right" vertical="center" shrinkToFit="1"/>
    </xf>
    <xf numFmtId="38" fontId="77" fillId="4" borderId="40" xfId="6" applyFont="1" applyFill="1" applyBorder="1" applyAlignment="1">
      <alignment vertical="center" shrinkToFit="1"/>
    </xf>
    <xf numFmtId="38" fontId="75" fillId="4" borderId="48" xfId="5" applyFont="1" applyFill="1" applyBorder="1" applyAlignment="1">
      <alignment vertical="center" shrinkToFit="1"/>
    </xf>
    <xf numFmtId="38" fontId="77" fillId="4" borderId="18" xfId="6" applyFont="1" applyFill="1" applyBorder="1" applyAlignment="1">
      <alignment vertical="center" shrinkToFit="1"/>
    </xf>
    <xf numFmtId="38" fontId="75" fillId="4" borderId="19" xfId="5" applyFont="1" applyFill="1" applyBorder="1" applyAlignment="1">
      <alignment vertical="center" shrinkToFit="1"/>
    </xf>
    <xf numFmtId="38" fontId="80" fillId="0" borderId="8" xfId="6" applyFont="1" applyBorder="1" applyAlignment="1">
      <alignment horizontal="right" vertical="center" shrinkToFit="1"/>
    </xf>
    <xf numFmtId="0" fontId="80" fillId="0" borderId="31" xfId="0" applyFont="1" applyBorder="1" applyAlignment="1">
      <alignment horizontal="right" vertical="center" shrinkToFit="1"/>
    </xf>
    <xf numFmtId="0" fontId="80" fillId="0" borderId="14" xfId="0" applyFont="1" applyBorder="1" applyAlignment="1">
      <alignment horizontal="right" vertical="center" shrinkToFit="1"/>
    </xf>
    <xf numFmtId="38" fontId="75" fillId="0" borderId="59" xfId="5" applyFont="1" applyBorder="1" applyAlignment="1">
      <alignment horizontal="right" vertical="center" shrinkToFit="1"/>
    </xf>
    <xf numFmtId="38" fontId="75" fillId="0" borderId="26" xfId="5" applyFont="1" applyBorder="1" applyAlignment="1">
      <alignment horizontal="right" vertical="center" shrinkToFit="1"/>
    </xf>
    <xf numFmtId="38" fontId="75" fillId="0" borderId="39" xfId="5" applyFont="1" applyBorder="1" applyAlignment="1">
      <alignment horizontal="right" vertical="center" shrinkToFit="1"/>
    </xf>
    <xf numFmtId="38" fontId="83" fillId="0" borderId="85" xfId="5" applyFont="1" applyBorder="1" applyAlignment="1">
      <alignment horizontal="centerContinuous" vertical="center"/>
    </xf>
    <xf numFmtId="38" fontId="83" fillId="0" borderId="5" xfId="5" applyFont="1" applyBorder="1" applyAlignment="1">
      <alignment horizontal="centerContinuous" vertical="center"/>
    </xf>
    <xf numFmtId="0" fontId="36" fillId="8" borderId="7" xfId="0" applyFont="1" applyFill="1" applyBorder="1" applyAlignment="1">
      <alignment horizontal="center" vertical="center" shrinkToFit="1"/>
    </xf>
    <xf numFmtId="0" fontId="84" fillId="4" borderId="17" xfId="0" applyFont="1" applyFill="1" applyBorder="1" applyAlignment="1" applyProtection="1">
      <alignment horizontal="left" vertical="center"/>
      <protection locked="0"/>
    </xf>
    <xf numFmtId="0" fontId="17" fillId="0" borderId="3" xfId="0" applyFont="1" applyBorder="1" applyAlignment="1">
      <alignment horizontal="centerContinuous" shrinkToFit="1"/>
    </xf>
    <xf numFmtId="0" fontId="33" fillId="0" borderId="3" xfId="0" applyFont="1" applyBorder="1" applyAlignment="1">
      <alignment horizontal="left" vertical="center"/>
    </xf>
    <xf numFmtId="0" fontId="17" fillId="0" borderId="3" xfId="0" applyFont="1" applyBorder="1" applyAlignment="1">
      <alignment shrinkToFit="1"/>
    </xf>
    <xf numFmtId="0" fontId="33" fillId="0" borderId="24" xfId="0" applyFont="1" applyBorder="1" applyAlignment="1">
      <alignment horizontal="left" vertical="center"/>
    </xf>
    <xf numFmtId="177" fontId="33" fillId="0" borderId="78" xfId="0" applyNumberFormat="1" applyFont="1" applyBorder="1" applyAlignment="1">
      <alignment horizontal="left" vertical="center"/>
    </xf>
    <xf numFmtId="177" fontId="33" fillId="0" borderId="3" xfId="0" applyNumberFormat="1" applyFont="1" applyBorder="1" applyAlignment="1">
      <alignment horizontal="left" vertical="center"/>
    </xf>
    <xf numFmtId="0" fontId="17" fillId="0" borderId="24" xfId="0" applyFont="1" applyBorder="1" applyAlignment="1">
      <alignment shrinkToFit="1"/>
    </xf>
    <xf numFmtId="177" fontId="33" fillId="0" borderId="26" xfId="0" applyNumberFormat="1" applyFont="1" applyBorder="1" applyAlignment="1">
      <alignment horizontal="left" vertical="center" shrinkToFit="1"/>
    </xf>
    <xf numFmtId="0" fontId="72" fillId="0" borderId="4" xfId="0" applyFont="1" applyBorder="1" applyAlignment="1">
      <alignment horizontal="centerContinuous" vertical="center" shrinkToFit="1"/>
    </xf>
    <xf numFmtId="0" fontId="46" fillId="0" borderId="3" xfId="0" applyFont="1" applyBorder="1" applyAlignment="1">
      <alignment horizontal="centerContinuous" vertical="center" shrinkToFit="1"/>
    </xf>
    <xf numFmtId="0" fontId="46" fillId="0" borderId="5" xfId="0" applyFont="1" applyBorder="1" applyAlignment="1">
      <alignment horizontal="centerContinuous" vertical="center" shrinkToFit="1"/>
    </xf>
    <xf numFmtId="0" fontId="53" fillId="0" borderId="17" xfId="0" applyFont="1" applyBorder="1" applyAlignment="1">
      <alignment horizontal="left" vertical="center" indent="1"/>
    </xf>
    <xf numFmtId="0" fontId="54" fillId="0" borderId="74" xfId="0" applyFont="1" applyBorder="1" applyAlignment="1">
      <alignment horizontal="left" vertical="top"/>
    </xf>
    <xf numFmtId="0" fontId="34" fillId="0" borderId="2" xfId="0" applyFont="1" applyBorder="1" applyAlignment="1">
      <alignment horizontal="centerContinuous" vertical="center"/>
    </xf>
    <xf numFmtId="14" fontId="85" fillId="0" borderId="43" xfId="0" applyNumberFormat="1" applyFont="1" applyBorder="1" applyAlignment="1">
      <alignment horizontal="center" vertical="center" wrapText="1"/>
    </xf>
    <xf numFmtId="0" fontId="86" fillId="0" borderId="7" xfId="0" applyFont="1" applyBorder="1" applyAlignment="1">
      <alignment horizontal="centerContinuous" vertical="center"/>
    </xf>
    <xf numFmtId="38" fontId="67" fillId="0" borderId="87" xfId="5" applyFont="1" applyBorder="1" applyAlignment="1">
      <alignment vertical="center"/>
    </xf>
    <xf numFmtId="0" fontId="32" fillId="0" borderId="86" xfId="0" applyFont="1" applyBorder="1" applyAlignment="1">
      <alignment horizontal="center" vertical="center" shrinkToFit="1"/>
    </xf>
    <xf numFmtId="38" fontId="87" fillId="0" borderId="40" xfId="0" applyNumberFormat="1" applyFont="1" applyBorder="1" applyAlignment="1">
      <alignment vertical="center"/>
    </xf>
    <xf numFmtId="38" fontId="87" fillId="0" borderId="56" xfId="0" applyNumberFormat="1" applyFont="1" applyBorder="1" applyAlignment="1">
      <alignment vertical="center"/>
    </xf>
    <xf numFmtId="38" fontId="87" fillId="5" borderId="66" xfId="0" applyNumberFormat="1" applyFont="1" applyFill="1" applyBorder="1" applyAlignment="1">
      <alignment vertical="center"/>
    </xf>
    <xf numFmtId="38" fontId="88" fillId="0" borderId="64" xfId="0" applyNumberFormat="1" applyFont="1" applyBorder="1" applyAlignment="1">
      <alignment vertical="center"/>
    </xf>
    <xf numFmtId="38" fontId="88" fillId="0" borderId="65" xfId="0" applyNumberFormat="1" applyFont="1" applyBorder="1" applyAlignment="1">
      <alignment vertical="center"/>
    </xf>
    <xf numFmtId="38" fontId="89" fillId="5" borderId="67" xfId="0" applyNumberFormat="1" applyFont="1" applyFill="1" applyBorder="1" applyAlignment="1">
      <alignment vertical="center"/>
    </xf>
    <xf numFmtId="38" fontId="87" fillId="0" borderId="18" xfId="0" applyNumberFormat="1" applyFont="1" applyBorder="1" applyAlignment="1">
      <alignment vertical="center"/>
    </xf>
    <xf numFmtId="38" fontId="87" fillId="0" borderId="55" xfId="0" applyNumberFormat="1" applyFont="1" applyBorder="1" applyAlignment="1">
      <alignment vertical="center"/>
    </xf>
    <xf numFmtId="38" fontId="87" fillId="5" borderId="68" xfId="0" applyNumberFormat="1" applyFont="1" applyFill="1" applyBorder="1" applyAlignment="1">
      <alignment vertical="center"/>
    </xf>
    <xf numFmtId="38" fontId="88" fillId="0" borderId="72" xfId="0" applyNumberFormat="1" applyFont="1" applyBorder="1" applyAlignment="1">
      <alignment vertical="center"/>
    </xf>
    <xf numFmtId="38" fontId="88" fillId="0" borderId="73" xfId="0" applyNumberFormat="1" applyFont="1" applyBorder="1" applyAlignment="1">
      <alignment vertical="center"/>
    </xf>
    <xf numFmtId="38" fontId="89" fillId="5" borderId="69" xfId="0" applyNumberFormat="1" applyFont="1" applyFill="1" applyBorder="1" applyAlignment="1">
      <alignment vertical="center"/>
    </xf>
    <xf numFmtId="38" fontId="87" fillId="0" borderId="42" xfId="0" applyNumberFormat="1" applyFont="1" applyBorder="1" applyAlignment="1">
      <alignment vertical="center"/>
    </xf>
    <xf numFmtId="38" fontId="87" fillId="0" borderId="74" xfId="0" applyNumberFormat="1" applyFont="1" applyBorder="1" applyAlignment="1">
      <alignment vertical="center"/>
    </xf>
    <xf numFmtId="38" fontId="87" fillId="5" borderId="80" xfId="0" applyNumberFormat="1" applyFont="1" applyFill="1" applyBorder="1" applyAlignment="1">
      <alignment vertical="center"/>
    </xf>
    <xf numFmtId="38" fontId="88" fillId="0" borderId="81" xfId="0" applyNumberFormat="1" applyFont="1" applyBorder="1" applyAlignment="1">
      <alignment vertical="center"/>
    </xf>
    <xf numFmtId="38" fontId="88" fillId="0" borderId="82" xfId="0" applyNumberFormat="1" applyFont="1" applyBorder="1" applyAlignment="1">
      <alignment vertical="center"/>
    </xf>
    <xf numFmtId="38" fontId="89" fillId="5" borderId="83" xfId="0" applyNumberFormat="1" applyFont="1" applyFill="1" applyBorder="1" applyAlignment="1">
      <alignment vertical="center"/>
    </xf>
    <xf numFmtId="38" fontId="46" fillId="5" borderId="38" xfId="0" applyNumberFormat="1" applyFont="1" applyFill="1" applyBorder="1" applyAlignment="1">
      <alignment vertical="center" shrinkToFit="1"/>
    </xf>
    <xf numFmtId="38" fontId="46" fillId="5" borderId="38" xfId="0" applyNumberFormat="1" applyFont="1" applyFill="1" applyBorder="1" applyAlignment="1">
      <alignment vertical="center"/>
    </xf>
    <xf numFmtId="38" fontId="46" fillId="5" borderId="70" xfId="0" applyNumberFormat="1" applyFont="1" applyFill="1" applyBorder="1" applyAlignment="1">
      <alignment vertical="center"/>
    </xf>
    <xf numFmtId="38" fontId="89" fillId="5" borderId="25" xfId="0" applyNumberFormat="1" applyFont="1" applyFill="1" applyBorder="1" applyAlignment="1">
      <alignment vertical="center"/>
    </xf>
    <xf numFmtId="38" fontId="89" fillId="5" borderId="71" xfId="0" applyNumberFormat="1" applyFont="1" applyFill="1" applyBorder="1" applyAlignment="1">
      <alignment vertical="center"/>
    </xf>
    <xf numFmtId="38" fontId="89" fillId="0" borderId="14" xfId="0" applyNumberFormat="1" applyFont="1" applyBorder="1" applyAlignment="1">
      <alignment shrinkToFit="1"/>
    </xf>
    <xf numFmtId="0" fontId="22" fillId="0" borderId="60" xfId="0" applyFont="1" applyBorder="1" applyAlignment="1">
      <alignment horizontal="center" vertical="center" shrinkToFit="1"/>
    </xf>
    <xf numFmtId="0" fontId="22" fillId="0" borderId="18" xfId="0" applyFont="1" applyBorder="1" applyAlignment="1">
      <alignment shrinkToFit="1"/>
    </xf>
    <xf numFmtId="0" fontId="22" fillId="0" borderId="19" xfId="0" applyFont="1" applyBorder="1" applyAlignment="1">
      <alignment shrinkToFit="1"/>
    </xf>
    <xf numFmtId="38" fontId="61" fillId="0" borderId="86" xfId="5" applyFont="1" applyBorder="1" applyAlignment="1">
      <alignment horizontal="center" vertical="center" shrinkToFit="1"/>
    </xf>
    <xf numFmtId="176" fontId="18" fillId="2" borderId="23" xfId="5" applyNumberFormat="1" applyFont="1" applyFill="1" applyBorder="1" applyAlignment="1">
      <alignment horizontal="right" vertical="center" shrinkToFit="1"/>
    </xf>
    <xf numFmtId="38" fontId="67" fillId="0" borderId="21" xfId="5" applyFont="1" applyBorder="1" applyAlignment="1">
      <alignment vertical="center"/>
    </xf>
    <xf numFmtId="38" fontId="80" fillId="0" borderId="18" xfId="5" applyFont="1" applyBorder="1" applyAlignment="1">
      <alignment horizontal="right" vertical="center" shrinkToFit="1"/>
    </xf>
    <xf numFmtId="38" fontId="80" fillId="0" borderId="19" xfId="5" applyFont="1" applyBorder="1" applyAlignment="1">
      <alignment horizontal="right" vertical="center" shrinkToFit="1"/>
    </xf>
    <xf numFmtId="38" fontId="26" fillId="0" borderId="20" xfId="5" applyFont="1" applyBorder="1" applyAlignment="1">
      <alignment horizontal="right" vertical="center" shrinkToFit="1"/>
    </xf>
    <xf numFmtId="38" fontId="67" fillId="0" borderId="21" xfId="5" applyFont="1" applyBorder="1" applyAlignment="1">
      <alignment horizontal="center" vertical="center" shrinkToFit="1"/>
    </xf>
    <xf numFmtId="38" fontId="59" fillId="4" borderId="21" xfId="5" applyFont="1" applyFill="1" applyBorder="1" applyAlignment="1">
      <alignment vertical="center"/>
    </xf>
    <xf numFmtId="176" fontId="18" fillId="4" borderId="23" xfId="5" applyNumberFormat="1" applyFont="1" applyFill="1" applyBorder="1" applyAlignment="1">
      <alignment horizontal="right" vertical="center" shrinkToFit="1"/>
    </xf>
    <xf numFmtId="0" fontId="47" fillId="0" borderId="55" xfId="0" applyFont="1" applyBorder="1" applyAlignment="1">
      <alignment horizontal="left" vertical="top" indent="1"/>
    </xf>
    <xf numFmtId="38" fontId="32" fillId="0" borderId="21" xfId="6" applyFont="1" applyBorder="1" applyAlignment="1">
      <alignment vertical="center"/>
    </xf>
    <xf numFmtId="38" fontId="74" fillId="0" borderId="18" xfId="6" applyFont="1" applyBorder="1" applyAlignment="1">
      <alignment horizontal="right" vertical="center" shrinkToFit="1"/>
    </xf>
    <xf numFmtId="38" fontId="59" fillId="0" borderId="21" xfId="6" applyFont="1" applyBorder="1" applyAlignment="1">
      <alignment horizontal="left" vertical="center" indent="1"/>
    </xf>
    <xf numFmtId="38" fontId="32" fillId="0" borderId="21" xfId="5" applyFont="1" applyBorder="1" applyAlignment="1">
      <alignment horizontal="center" vertical="center" shrinkToFit="1"/>
    </xf>
    <xf numFmtId="38" fontId="81" fillId="0" borderId="18" xfId="5" applyFont="1" applyBorder="1" applyAlignment="1">
      <alignment horizontal="right" vertical="center" shrinkToFit="1"/>
    </xf>
    <xf numFmtId="38" fontId="76" fillId="0" borderId="19" xfId="5" applyFont="1" applyBorder="1" applyAlignment="1">
      <alignment horizontal="right" vertical="center" shrinkToFit="1"/>
    </xf>
    <xf numFmtId="38" fontId="40" fillId="0" borderId="20" xfId="5" applyFont="1" applyBorder="1" applyAlignment="1">
      <alignment horizontal="right" vertical="center" shrinkToFit="1"/>
    </xf>
    <xf numFmtId="38" fontId="70" fillId="0" borderId="21" xfId="6" applyFont="1" applyBorder="1" applyAlignment="1">
      <alignment horizontal="center" vertical="center" shrinkToFit="1"/>
    </xf>
    <xf numFmtId="38" fontId="61" fillId="4" borderId="87" xfId="6" applyFont="1" applyFill="1" applyBorder="1" applyAlignment="1">
      <alignment horizontal="left" vertical="center" indent="1"/>
    </xf>
    <xf numFmtId="0" fontId="59" fillId="0" borderId="21" xfId="0" applyFont="1" applyBorder="1" applyAlignment="1">
      <alignment vertical="center"/>
    </xf>
    <xf numFmtId="0" fontId="61" fillId="4" borderId="28" xfId="0" applyFont="1" applyFill="1" applyBorder="1" applyAlignment="1">
      <alignment vertical="center"/>
    </xf>
    <xf numFmtId="38" fontId="53" fillId="4" borderId="17" xfId="5" applyFont="1" applyFill="1" applyBorder="1" applyAlignment="1">
      <alignment horizontal="left" vertical="center" indent="1"/>
    </xf>
    <xf numFmtId="38" fontId="59" fillId="0" borderId="17" xfId="6" applyFont="1" applyBorder="1" applyAlignment="1">
      <alignment horizontal="left" vertical="center" indent="1"/>
    </xf>
    <xf numFmtId="0" fontId="31" fillId="0" borderId="53" xfId="0" applyFont="1" applyBorder="1" applyAlignment="1">
      <alignment horizontal="center" vertical="center"/>
    </xf>
    <xf numFmtId="38" fontId="59" fillId="4" borderId="13" xfId="5" applyFont="1" applyFill="1" applyBorder="1" applyAlignment="1">
      <alignment horizontal="left" vertical="center" indent="1"/>
    </xf>
    <xf numFmtId="0" fontId="31" fillId="0" borderId="45" xfId="0" applyFont="1" applyBorder="1" applyAlignment="1">
      <alignment horizontal="center" vertical="center" textRotation="255"/>
    </xf>
    <xf numFmtId="0" fontId="31" fillId="0" borderId="53" xfId="0" applyFont="1" applyBorder="1" applyAlignment="1">
      <alignment horizontal="center" vertical="center" textRotation="255"/>
    </xf>
    <xf numFmtId="0" fontId="30" fillId="0" borderId="53" xfId="0" applyFont="1" applyBorder="1" applyAlignment="1">
      <alignment horizontal="center" vertical="center" textRotation="255"/>
    </xf>
    <xf numFmtId="38" fontId="31" fillId="0" borderId="53" xfId="0" applyNumberFormat="1" applyFont="1" applyBorder="1" applyAlignment="1">
      <alignment horizontal="center" vertical="center" textRotation="255"/>
    </xf>
    <xf numFmtId="38" fontId="31" fillId="0" borderId="45" xfId="5" applyFont="1" applyBorder="1" applyAlignment="1">
      <alignment horizontal="center" vertical="center" textRotation="255"/>
    </xf>
    <xf numFmtId="38" fontId="31" fillId="0" borderId="51" xfId="5" applyFont="1" applyBorder="1" applyAlignment="1">
      <alignment horizontal="center" vertical="center" textRotation="255"/>
    </xf>
    <xf numFmtId="0" fontId="31" fillId="0" borderId="51" xfId="0" applyFont="1" applyBorder="1" applyAlignment="1">
      <alignment horizontal="center" vertical="center" textRotation="255"/>
    </xf>
    <xf numFmtId="0" fontId="28" fillId="0" borderId="0" xfId="0" applyFont="1" applyAlignment="1">
      <alignment horizontal="left" vertical="center"/>
    </xf>
    <xf numFmtId="0" fontId="31" fillId="0" borderId="45" xfId="0" applyFont="1" applyBorder="1" applyAlignment="1">
      <alignment horizontal="center" vertical="center" textRotation="255" wrapText="1"/>
    </xf>
    <xf numFmtId="0" fontId="31" fillId="0" borderId="53" xfId="0" applyFont="1" applyBorder="1" applyAlignment="1">
      <alignment horizontal="center" vertical="center" textRotation="255" wrapText="1"/>
    </xf>
    <xf numFmtId="38" fontId="55" fillId="0" borderId="4" xfId="0" applyNumberFormat="1" applyFont="1" applyBorder="1" applyAlignment="1">
      <alignment horizontal="center" vertical="center" shrinkToFit="1"/>
    </xf>
    <xf numFmtId="0" fontId="55" fillId="0" borderId="5" xfId="0" applyFont="1" applyBorder="1" applyAlignment="1">
      <alignment horizontal="center" vertical="center" shrinkToFit="1"/>
    </xf>
    <xf numFmtId="0" fontId="17" fillId="0" borderId="48" xfId="0" applyFont="1" applyBorder="1" applyAlignment="1">
      <alignment horizontal="center" vertical="center" textRotation="255" shrinkToFit="1"/>
    </xf>
    <xf numFmtId="0" fontId="17" fillId="0" borderId="41" xfId="0" applyFont="1" applyBorder="1" applyAlignment="1">
      <alignment horizontal="center" vertical="center" textRotation="255" shrinkToFit="1"/>
    </xf>
    <xf numFmtId="0" fontId="17" fillId="0" borderId="39" xfId="0" applyFont="1" applyBorder="1" applyAlignment="1">
      <alignment horizontal="center" vertical="center" textRotation="255" shrinkToFit="1"/>
    </xf>
    <xf numFmtId="0" fontId="17" fillId="0" borderId="48" xfId="0" applyFont="1" applyBorder="1" applyAlignment="1">
      <alignment horizontal="center" vertical="center" textRotation="255"/>
    </xf>
    <xf numFmtId="0" fontId="17" fillId="0" borderId="41" xfId="0" applyFont="1" applyBorder="1" applyAlignment="1">
      <alignment horizontal="center" vertical="center" textRotation="255"/>
    </xf>
    <xf numFmtId="0" fontId="17" fillId="0" borderId="39" xfId="0" applyFont="1" applyBorder="1" applyAlignment="1">
      <alignment horizontal="center" vertical="center" textRotation="255"/>
    </xf>
    <xf numFmtId="0" fontId="21" fillId="0" borderId="0" xfId="0" applyFont="1" applyAlignment="1">
      <alignment horizontal="center" shrinkToFit="1"/>
    </xf>
    <xf numFmtId="0" fontId="49" fillId="0" borderId="61" xfId="0" applyFont="1" applyBorder="1" applyAlignment="1">
      <alignment horizontal="distributed" indent="1"/>
    </xf>
    <xf numFmtId="0" fontId="49" fillId="0" borderId="42" xfId="0" applyFont="1" applyBorder="1" applyAlignment="1">
      <alignment horizontal="distributed" indent="1"/>
    </xf>
    <xf numFmtId="0" fontId="20" fillId="0" borderId="62" xfId="0" applyFont="1" applyBorder="1" applyAlignment="1">
      <alignment horizontal="center"/>
    </xf>
    <xf numFmtId="0" fontId="20" fillId="0" borderId="36" xfId="0" applyFont="1" applyBorder="1" applyAlignment="1">
      <alignment horizontal="center"/>
    </xf>
    <xf numFmtId="0" fontId="20" fillId="0" borderId="21" xfId="0" applyFont="1" applyBorder="1" applyAlignment="1">
      <alignment horizontal="distributed" vertical="center" wrapText="1" indent="1"/>
    </xf>
    <xf numFmtId="0" fontId="20" fillId="0" borderId="37" xfId="0" applyFont="1" applyBorder="1" applyAlignment="1">
      <alignment horizontal="distributed" vertical="center" wrapText="1" indent="1"/>
    </xf>
    <xf numFmtId="0" fontId="20" fillId="0" borderId="13" xfId="0" applyFont="1" applyBorder="1" applyAlignment="1">
      <alignment horizontal="distributed" vertical="center" wrapText="1" indent="1"/>
    </xf>
    <xf numFmtId="0" fontId="20" fillId="0" borderId="35" xfId="0" applyFont="1" applyBorder="1" applyAlignment="1">
      <alignment horizontal="distributed" vertical="center" wrapText="1" indent="1"/>
    </xf>
    <xf numFmtId="0" fontId="49" fillId="0" borderId="60" xfId="0" applyFont="1" applyBorder="1" applyAlignment="1">
      <alignment horizontal="distributed" indent="1"/>
    </xf>
    <xf numFmtId="0" fontId="49" fillId="0" borderId="18" xfId="0" applyFont="1" applyBorder="1" applyAlignment="1">
      <alignment horizontal="distributed" indent="1"/>
    </xf>
    <xf numFmtId="0" fontId="49" fillId="0" borderId="21" xfId="0" applyFont="1" applyBorder="1" applyAlignment="1">
      <alignment horizontal="distributed" vertical="center" indent="1"/>
    </xf>
    <xf numFmtId="0" fontId="49" fillId="0" borderId="37" xfId="0" applyFont="1" applyBorder="1" applyAlignment="1">
      <alignment horizontal="distributed" vertical="center" indent="1"/>
    </xf>
    <xf numFmtId="0" fontId="20" fillId="0" borderId="57" xfId="0" applyFont="1" applyBorder="1" applyAlignment="1">
      <alignment horizontal="center"/>
    </xf>
    <xf numFmtId="0" fontId="20" fillId="0" borderId="38" xfId="0" applyFont="1" applyBorder="1" applyAlignment="1">
      <alignment horizontal="center"/>
    </xf>
    <xf numFmtId="0" fontId="20" fillId="5" borderId="43" xfId="0" applyFont="1" applyFill="1" applyBorder="1" applyAlignment="1">
      <alignment horizontal="center"/>
    </xf>
    <xf numFmtId="0" fontId="20" fillId="5" borderId="44" xfId="0" applyFont="1" applyFill="1" applyBorder="1" applyAlignment="1">
      <alignment horizontal="center"/>
    </xf>
    <xf numFmtId="0" fontId="20" fillId="5" borderId="4" xfId="0" applyFont="1" applyFill="1" applyBorder="1" applyAlignment="1">
      <alignment horizontal="left" vertical="center"/>
    </xf>
    <xf numFmtId="0" fontId="20" fillId="5" borderId="24" xfId="0" applyFont="1" applyFill="1" applyBorder="1" applyAlignment="1">
      <alignment horizontal="left" vertical="center"/>
    </xf>
    <xf numFmtId="0" fontId="16" fillId="0" borderId="6" xfId="0" applyFont="1" applyBorder="1" applyAlignment="1">
      <alignment horizontal="left" shrinkToFit="1"/>
    </xf>
    <xf numFmtId="0" fontId="16" fillId="0" borderId="0" xfId="0" applyFont="1" applyAlignment="1">
      <alignment horizontal="left" shrinkToFit="1"/>
    </xf>
    <xf numFmtId="0" fontId="20" fillId="0" borderId="57" xfId="0" applyFont="1" applyBorder="1" applyAlignment="1">
      <alignment horizontal="distributed"/>
    </xf>
    <xf numFmtId="0" fontId="20" fillId="0" borderId="38" xfId="0" applyFont="1" applyBorder="1" applyAlignment="1">
      <alignment horizontal="distributed"/>
    </xf>
    <xf numFmtId="0" fontId="20" fillId="0" borderId="62" xfId="0" applyFont="1" applyBorder="1" applyAlignment="1">
      <alignment horizontal="distributed"/>
    </xf>
    <xf numFmtId="0" fontId="20" fillId="0" borderId="36" xfId="0" applyFont="1" applyBorder="1" applyAlignment="1">
      <alignment horizontal="distributed"/>
    </xf>
    <xf numFmtId="0" fontId="20" fillId="0" borderId="13" xfId="0" applyFont="1" applyBorder="1" applyAlignment="1">
      <alignment horizontal="left" vertical="center" shrinkToFit="1"/>
    </xf>
    <xf numFmtId="0" fontId="20" fillId="0" borderId="35" xfId="0" applyFont="1" applyBorder="1" applyAlignment="1">
      <alignment horizontal="left" vertical="center" shrinkToFit="1"/>
    </xf>
    <xf numFmtId="0" fontId="20" fillId="0" borderId="61" xfId="0" applyFont="1" applyBorder="1" applyAlignment="1">
      <alignment horizontal="distributed"/>
    </xf>
    <xf numFmtId="0" fontId="20" fillId="0" borderId="42" xfId="0" applyFont="1" applyBorder="1" applyAlignment="1">
      <alignment horizontal="distributed"/>
    </xf>
    <xf numFmtId="0" fontId="49" fillId="0" borderId="49" xfId="0" applyFont="1" applyBorder="1" applyAlignment="1">
      <alignment horizontal="distributed" indent="1"/>
    </xf>
    <xf numFmtId="0" fontId="49" fillId="0" borderId="50" xfId="0" applyFont="1" applyBorder="1" applyAlignment="1">
      <alignment horizontal="distributed" indent="1"/>
    </xf>
    <xf numFmtId="0" fontId="20" fillId="0" borderId="13" xfId="0" applyFont="1" applyBorder="1" applyAlignment="1">
      <alignment horizontal="center" vertical="center" shrinkToFit="1"/>
    </xf>
    <xf numFmtId="0" fontId="20" fillId="0" borderId="35" xfId="0" applyFont="1" applyBorder="1" applyAlignment="1">
      <alignment horizontal="center" vertical="center" shrinkToFit="1"/>
    </xf>
    <xf numFmtId="0" fontId="20" fillId="0" borderId="13" xfId="0" applyFont="1" applyBorder="1" applyAlignment="1">
      <alignment horizontal="center"/>
    </xf>
    <xf numFmtId="0" fontId="20" fillId="0" borderId="35" xfId="0" applyFont="1" applyBorder="1" applyAlignment="1">
      <alignment horizontal="center"/>
    </xf>
    <xf numFmtId="0" fontId="20" fillId="0" borderId="49" xfId="0" applyFont="1" applyBorder="1" applyAlignment="1">
      <alignment horizontal="center"/>
    </xf>
    <xf numFmtId="0" fontId="20" fillId="0" borderId="50" xfId="0" applyFont="1" applyBorder="1" applyAlignment="1">
      <alignment horizontal="center"/>
    </xf>
    <xf numFmtId="0" fontId="49" fillId="0" borderId="63" xfId="0" applyFont="1" applyBorder="1" applyAlignment="1">
      <alignment horizontal="distributed" indent="1"/>
    </xf>
    <xf numFmtId="0" fontId="49" fillId="0" borderId="40" xfId="0" applyFont="1" applyBorder="1" applyAlignment="1">
      <alignment horizontal="distributed" indent="1"/>
    </xf>
    <xf numFmtId="0" fontId="20" fillId="0" borderId="75" xfId="0" applyFont="1" applyBorder="1" applyAlignment="1">
      <alignment horizontal="center"/>
    </xf>
    <xf numFmtId="0" fontId="20" fillId="0" borderId="13" xfId="0" applyFont="1" applyBorder="1" applyAlignment="1">
      <alignment vertical="center" shrinkToFit="1"/>
    </xf>
    <xf numFmtId="0" fontId="20" fillId="0" borderId="35" xfId="0" applyFont="1" applyBorder="1" applyAlignment="1">
      <alignment vertical="center" shrinkToFit="1"/>
    </xf>
  </cellXfs>
  <cellStyles count="10">
    <cellStyle name="パーセント 2" xfId="1" xr:uid="{00000000-0005-0000-0000-000000000000}"/>
    <cellStyle name="ハイパーリンク" xfId="2" builtinId="8"/>
    <cellStyle name="桁区切り" xfId="9" builtinId="6"/>
    <cellStyle name="桁区切り 2" xfId="3" xr:uid="{00000000-0005-0000-0000-000003000000}"/>
    <cellStyle name="桁区切り_見積支援部数表（18_11作成中）_E" xfId="4" xr:uid="{00000000-0005-0000-0000-000004000000}"/>
    <cellStyle name="桁区切り_部数作成表　平成１２年８月作成" xfId="5" xr:uid="{00000000-0005-0000-0000-000005000000}"/>
    <cellStyle name="桁区切り_部数作成表　平成１２年８月作成 2" xfId="6" xr:uid="{00000000-0005-0000-0000-000006000000}"/>
    <cellStyle name="通貨 2" xfId="7" xr:uid="{00000000-0005-0000-0000-000007000000}"/>
    <cellStyle name="標準" xfId="0" builtinId="0"/>
    <cellStyle name="標準 2" xfId="8" xr:uid="{00000000-0005-0000-0000-000009000000}"/>
  </cellStyles>
  <dxfs count="1">
    <dxf>
      <font>
        <b/>
        <i val="0"/>
        <color theme="0"/>
      </font>
      <fill>
        <patternFill>
          <bgColor rgb="FFFF00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D5818-7DE8-48B8-81AD-00C3A2680A1D}">
  <sheetPr codeName="Sheet1">
    <pageSetUpPr fitToPage="1"/>
  </sheetPr>
  <dimension ref="A1:R50"/>
  <sheetViews>
    <sheetView showGridLines="0" showZeros="0" zoomScale="85" zoomScaleNormal="85" zoomScaleSheetLayoutView="70" workbookViewId="0">
      <selection activeCell="G8" sqref="G8"/>
    </sheetView>
  </sheetViews>
  <sheetFormatPr defaultColWidth="0" defaultRowHeight="0" customHeight="1" zeroHeight="1"/>
  <cols>
    <col min="1" max="1" width="6.3984375" style="2" customWidth="1"/>
    <col min="2" max="2" width="5" style="2" customWidth="1"/>
    <col min="3" max="3" width="10.265625" style="2" customWidth="1"/>
    <col min="4" max="4" width="12.46484375" style="2" customWidth="1"/>
    <col min="5" max="10" width="20.3984375" style="2" customWidth="1"/>
    <col min="11" max="11" width="20.3984375" style="1" customWidth="1"/>
    <col min="12" max="12" width="1.3984375" style="5" customWidth="1"/>
    <col min="13" max="13" width="9" style="2" customWidth="1"/>
    <col min="14" max="14" width="9" style="2" hidden="1" customWidth="1"/>
    <col min="15" max="15" width="10.3984375" style="2" hidden="1" customWidth="1"/>
    <col min="16" max="16" width="8" style="2" hidden="1" customWidth="1"/>
    <col min="17" max="18" width="10.3984375" style="2" hidden="1" customWidth="1"/>
    <col min="19" max="16384" width="9" style="2" hidden="1"/>
  </cols>
  <sheetData>
    <row r="1" spans="2:12" ht="9.75" customHeight="1" thickBot="1">
      <c r="C1" s="15"/>
      <c r="D1" s="15"/>
      <c r="E1" s="15"/>
      <c r="F1" s="15"/>
      <c r="G1" s="15"/>
      <c r="H1" s="15"/>
      <c r="I1" s="15"/>
      <c r="J1" s="15"/>
      <c r="K1" s="15"/>
      <c r="L1" s="15"/>
    </row>
    <row r="2" spans="2:12" ht="21" hidden="1" thickBot="1">
      <c r="B2" s="180" t="s">
        <v>48</v>
      </c>
      <c r="C2" s="16"/>
      <c r="D2" s="16"/>
      <c r="E2" s="16"/>
      <c r="F2" s="176"/>
      <c r="G2" s="176"/>
      <c r="H2" s="16"/>
      <c r="I2" s="16"/>
      <c r="J2" s="16"/>
      <c r="K2" s="16"/>
      <c r="L2" s="15"/>
    </row>
    <row r="3" spans="2:12" ht="19.5" customHeight="1" thickBot="1">
      <c r="B3" s="7"/>
      <c r="C3" s="677" t="s">
        <v>49</v>
      </c>
      <c r="D3" s="678"/>
      <c r="E3" s="403" t="s">
        <v>3</v>
      </c>
      <c r="F3" s="403" t="s">
        <v>160</v>
      </c>
      <c r="G3" s="403" t="s">
        <v>50</v>
      </c>
      <c r="H3" s="403" t="s">
        <v>51</v>
      </c>
      <c r="I3" s="403" t="s">
        <v>52</v>
      </c>
      <c r="J3" s="404" t="s">
        <v>53</v>
      </c>
      <c r="K3" s="405" t="s">
        <v>18</v>
      </c>
      <c r="L3" s="8"/>
    </row>
    <row r="4" spans="2:12" s="3" customFormat="1" ht="19.5" customHeight="1">
      <c r="B4" s="639" t="s">
        <v>54</v>
      </c>
      <c r="C4" s="679" t="s">
        <v>55</v>
      </c>
      <c r="D4" s="680"/>
      <c r="E4" s="572">
        <v>72040</v>
      </c>
      <c r="F4" s="572">
        <v>4430</v>
      </c>
      <c r="G4" s="572">
        <v>0</v>
      </c>
      <c r="H4" s="572">
        <v>2340</v>
      </c>
      <c r="I4" s="572">
        <v>9330</v>
      </c>
      <c r="J4" s="573">
        <v>0</v>
      </c>
      <c r="K4" s="574">
        <f t="shared" ref="K4:K39" si="0">SUM(E4:J4)</f>
        <v>88140</v>
      </c>
      <c r="L4" s="9"/>
    </row>
    <row r="5" spans="2:12" ht="19.5" customHeight="1">
      <c r="B5" s="640"/>
      <c r="C5" s="645"/>
      <c r="D5" s="681"/>
      <c r="E5" s="575">
        <f>IF(ISERROR(+部数表!E56),0,+部数表!E56)</f>
        <v>0</v>
      </c>
      <c r="F5" s="575">
        <f>IF(ISERROR(+部数表!I56),0,+部数表!I56)</f>
        <v>0</v>
      </c>
      <c r="G5" s="575">
        <f>IF(ISERROR(+部数表!M56),0,+部数表!M56)</f>
        <v>0</v>
      </c>
      <c r="H5" s="575">
        <f>IF(ISERROR(+部数表!Q56),0,+部数表!Q56)</f>
        <v>0</v>
      </c>
      <c r="I5" s="575">
        <f>IF(ISERROR(+部数表!U56),0,+部数表!U56)</f>
        <v>0</v>
      </c>
      <c r="J5" s="576">
        <f>IF(ISERROR(+部数表!Y56),0,+部数表!Y56)</f>
        <v>0</v>
      </c>
      <c r="K5" s="577">
        <f t="shared" si="0"/>
        <v>0</v>
      </c>
      <c r="L5" s="10"/>
    </row>
    <row r="6" spans="2:12" s="3" customFormat="1" ht="19.5" customHeight="1">
      <c r="B6" s="640"/>
      <c r="C6" s="651" t="s">
        <v>56</v>
      </c>
      <c r="D6" s="652"/>
      <c r="E6" s="578">
        <v>11740</v>
      </c>
      <c r="F6" s="578">
        <v>700</v>
      </c>
      <c r="G6" s="578">
        <v>0</v>
      </c>
      <c r="H6" s="578">
        <v>0</v>
      </c>
      <c r="I6" s="578">
        <v>1880</v>
      </c>
      <c r="J6" s="579">
        <v>0</v>
      </c>
      <c r="K6" s="580">
        <f t="shared" si="0"/>
        <v>14320</v>
      </c>
      <c r="L6" s="9"/>
    </row>
    <row r="7" spans="2:12" ht="19.5" customHeight="1">
      <c r="B7" s="640"/>
      <c r="C7" s="645" t="s">
        <v>57</v>
      </c>
      <c r="D7" s="646"/>
      <c r="E7" s="575">
        <f>IF(ISERROR(+部数表!E63),0,+部数表!E63)</f>
        <v>0</v>
      </c>
      <c r="F7" s="575">
        <f>IF(ISERROR(+部数表!I63),0,+部数表!I63)</f>
        <v>0</v>
      </c>
      <c r="G7" s="575">
        <f>IF(ISERROR(+部数表!M63),0,+部数表!M63)</f>
        <v>0</v>
      </c>
      <c r="H7" s="575">
        <f>IF(ISERROR(+部数表!Q63),0,+部数表!Q63)</f>
        <v>0</v>
      </c>
      <c r="I7" s="575">
        <f>IF(ISERROR(+部数表!U63),0,+部数表!U63)</f>
        <v>0</v>
      </c>
      <c r="J7" s="576">
        <f>IF(ISERROR(+部数表!Y63),0,+部数表!Y63)</f>
        <v>0</v>
      </c>
      <c r="K7" s="577">
        <f t="shared" si="0"/>
        <v>0</v>
      </c>
      <c r="L7" s="10"/>
    </row>
    <row r="8" spans="2:12" s="3" customFormat="1" ht="19.5" customHeight="1">
      <c r="B8" s="640"/>
      <c r="C8" s="651" t="s">
        <v>58</v>
      </c>
      <c r="D8" s="652"/>
      <c r="E8" s="578">
        <v>5130</v>
      </c>
      <c r="F8" s="578"/>
      <c r="G8" s="578">
        <v>0</v>
      </c>
      <c r="H8" s="578"/>
      <c r="I8" s="578">
        <v>0</v>
      </c>
      <c r="J8" s="579">
        <v>40</v>
      </c>
      <c r="K8" s="580">
        <f t="shared" si="0"/>
        <v>5170</v>
      </c>
      <c r="L8" s="9"/>
    </row>
    <row r="9" spans="2:12" ht="19.5" customHeight="1">
      <c r="B9" s="640"/>
      <c r="C9" s="645"/>
      <c r="D9" s="646"/>
      <c r="E9" s="575">
        <f>IF(ISERROR(+部数表!E70),0,+部数表!E70)</f>
        <v>0</v>
      </c>
      <c r="F9" s="575"/>
      <c r="G9" s="575">
        <f>IF(ISERROR(+部数表!M70),0,+部数表!M70)</f>
        <v>0</v>
      </c>
      <c r="H9" s="575"/>
      <c r="I9" s="575">
        <f>IF(ISERROR(+部数表!U70),0,+部数表!U70)</f>
        <v>0</v>
      </c>
      <c r="J9" s="576">
        <f>IF(ISERROR(+部数表!Y70),0,+部数表!Y70)</f>
        <v>0</v>
      </c>
      <c r="K9" s="577">
        <f t="shared" si="0"/>
        <v>0</v>
      </c>
      <c r="L9" s="10"/>
    </row>
    <row r="10" spans="2:12" s="3" customFormat="1" ht="19.5" customHeight="1">
      <c r="B10" s="640"/>
      <c r="C10" s="651" t="s">
        <v>59</v>
      </c>
      <c r="D10" s="652"/>
      <c r="E10" s="578">
        <v>18320</v>
      </c>
      <c r="F10" s="578">
        <v>250</v>
      </c>
      <c r="G10" s="578">
        <v>300</v>
      </c>
      <c r="H10" s="578">
        <v>3210</v>
      </c>
      <c r="I10" s="578">
        <v>4120</v>
      </c>
      <c r="J10" s="579">
        <v>2500</v>
      </c>
      <c r="K10" s="580">
        <f t="shared" si="0"/>
        <v>28700</v>
      </c>
      <c r="L10" s="9"/>
    </row>
    <row r="11" spans="2:12" ht="19.5" customHeight="1">
      <c r="B11" s="640"/>
      <c r="C11" s="682"/>
      <c r="D11" s="683"/>
      <c r="E11" s="575">
        <f>IF(ISERROR(+部数表!E80),0,+部数表!E80)</f>
        <v>0</v>
      </c>
      <c r="F11" s="575">
        <f>IF(ISERROR(+部数表!I80),0,+部数表!I80)</f>
        <v>0</v>
      </c>
      <c r="G11" s="575">
        <f>IF(ISERROR(+部数表!M80),0,+部数表!M80)</f>
        <v>0</v>
      </c>
      <c r="H11" s="575">
        <f>IF(ISERROR(+部数表!Q80),0,+部数表!Q80)</f>
        <v>0</v>
      </c>
      <c r="I11" s="575">
        <f>IF(ISERROR(+部数表!U80),0,+部数表!U80)</f>
        <v>0</v>
      </c>
      <c r="J11" s="576">
        <f>IF(ISERROR(+部数表!Y80),0,+部数表!Y80)</f>
        <v>0</v>
      </c>
      <c r="K11" s="577">
        <f t="shared" si="0"/>
        <v>0</v>
      </c>
      <c r="L11" s="10"/>
    </row>
    <row r="12" spans="2:12" s="3" customFormat="1" ht="19.5" customHeight="1">
      <c r="B12" s="640"/>
      <c r="C12" s="651" t="s">
        <v>60</v>
      </c>
      <c r="D12" s="652"/>
      <c r="E12" s="578">
        <v>4910</v>
      </c>
      <c r="F12" s="578"/>
      <c r="G12" s="578">
        <v>400</v>
      </c>
      <c r="H12" s="578">
        <v>620</v>
      </c>
      <c r="I12" s="578">
        <v>300</v>
      </c>
      <c r="J12" s="579">
        <v>1290</v>
      </c>
      <c r="K12" s="580">
        <f t="shared" si="0"/>
        <v>7520</v>
      </c>
      <c r="L12" s="9"/>
    </row>
    <row r="13" spans="2:12" ht="19.5" customHeight="1">
      <c r="B13" s="640"/>
      <c r="C13" s="665"/>
      <c r="D13" s="666"/>
      <c r="E13" s="575">
        <f>IF(ISERROR(+部数表!E86),0,+部数表!E86)</f>
        <v>0</v>
      </c>
      <c r="F13" s="575"/>
      <c r="G13" s="575">
        <f>IF(ISERROR(+部数表!M86),0,+部数表!M86)</f>
        <v>0</v>
      </c>
      <c r="H13" s="575">
        <f>IF(ISERROR(+部数表!Q86),0,+部数表!Q86)</f>
        <v>0</v>
      </c>
      <c r="I13" s="575">
        <f>IF(ISERROR(+部数表!U86),0,+部数表!U86)</f>
        <v>0</v>
      </c>
      <c r="J13" s="576">
        <f>IF(ISERROR(+部数表!Y86),0,+部数表!Y86)</f>
        <v>0</v>
      </c>
      <c r="K13" s="577">
        <f t="shared" si="0"/>
        <v>0</v>
      </c>
      <c r="L13" s="10"/>
    </row>
    <row r="14" spans="2:12" s="3" customFormat="1" ht="19.5" customHeight="1">
      <c r="B14" s="640"/>
      <c r="C14" s="651" t="s">
        <v>61</v>
      </c>
      <c r="D14" s="652"/>
      <c r="E14" s="578">
        <v>8970</v>
      </c>
      <c r="F14" s="578"/>
      <c r="G14" s="578">
        <v>0</v>
      </c>
      <c r="H14" s="578">
        <v>0</v>
      </c>
      <c r="I14" s="578"/>
      <c r="J14" s="579"/>
      <c r="K14" s="580">
        <f t="shared" si="0"/>
        <v>8970</v>
      </c>
      <c r="L14" s="9"/>
    </row>
    <row r="15" spans="2:12" ht="19.5" customHeight="1">
      <c r="B15" s="640"/>
      <c r="C15" s="675"/>
      <c r="D15" s="676"/>
      <c r="E15" s="575">
        <f>IF(ISERROR(+部数表!E98),0,+部数表!E98)</f>
        <v>0</v>
      </c>
      <c r="F15" s="575"/>
      <c r="G15" s="575"/>
      <c r="H15" s="575">
        <f>IF(ISERROR(+部数表!Q98),0,+部数表!Q98)</f>
        <v>0</v>
      </c>
      <c r="I15" s="575">
        <f>IF(ISERROR(+部数表!U98),0,+部数表!U98)</f>
        <v>0</v>
      </c>
      <c r="J15" s="576">
        <f>IF(ISERROR(+部数表!Y98),0,+部数表!Y98)</f>
        <v>0</v>
      </c>
      <c r="K15" s="577">
        <f t="shared" si="0"/>
        <v>0</v>
      </c>
      <c r="L15" s="10"/>
    </row>
    <row r="16" spans="2:12" s="3" customFormat="1" ht="19.5" customHeight="1">
      <c r="B16" s="640"/>
      <c r="C16" s="651" t="s">
        <v>62</v>
      </c>
      <c r="D16" s="652"/>
      <c r="E16" s="578">
        <v>7240</v>
      </c>
      <c r="F16" s="578"/>
      <c r="G16" s="578">
        <v>0</v>
      </c>
      <c r="H16" s="578">
        <v>70</v>
      </c>
      <c r="I16" s="578">
        <v>350</v>
      </c>
      <c r="J16" s="579">
        <v>740</v>
      </c>
      <c r="K16" s="580">
        <f t="shared" si="0"/>
        <v>8400</v>
      </c>
      <c r="L16" s="9"/>
    </row>
    <row r="17" spans="2:12" ht="19.5" customHeight="1">
      <c r="B17" s="640"/>
      <c r="C17" s="675"/>
      <c r="D17" s="676"/>
      <c r="E17" s="575">
        <f>IF(ISERROR(+部数表!E106),0,+部数表!E106)</f>
        <v>0</v>
      </c>
      <c r="F17" s="575"/>
      <c r="G17" s="575">
        <f>IF(ISERROR(+部数表!M106),0,+部数表!M106)</f>
        <v>0</v>
      </c>
      <c r="H17" s="575">
        <f>IF(ISERROR(+部数表!Q106),0,+部数表!Q106)</f>
        <v>0</v>
      </c>
      <c r="I17" s="575">
        <f>IF(ISERROR(+部数表!U106),0,+部数表!U106)</f>
        <v>0</v>
      </c>
      <c r="J17" s="576">
        <f>IF(ISERROR(+部数表!Y106),0,+部数表!Y106)</f>
        <v>0</v>
      </c>
      <c r="K17" s="577">
        <f t="shared" si="0"/>
        <v>0</v>
      </c>
      <c r="L17" s="10"/>
    </row>
    <row r="18" spans="2:12" s="3" customFormat="1" ht="19.5" customHeight="1">
      <c r="B18" s="640"/>
      <c r="C18" s="651" t="s">
        <v>63</v>
      </c>
      <c r="D18" s="652"/>
      <c r="E18" s="578">
        <v>9570</v>
      </c>
      <c r="F18" s="578">
        <v>100</v>
      </c>
      <c r="G18" s="578">
        <v>0</v>
      </c>
      <c r="H18" s="578">
        <v>390</v>
      </c>
      <c r="I18" s="578">
        <v>2190</v>
      </c>
      <c r="J18" s="579">
        <v>3270</v>
      </c>
      <c r="K18" s="580">
        <f t="shared" si="0"/>
        <v>15520</v>
      </c>
      <c r="L18" s="9"/>
    </row>
    <row r="19" spans="2:12" ht="19.5" customHeight="1">
      <c r="B19" s="640"/>
      <c r="C19" s="669"/>
      <c r="D19" s="670"/>
      <c r="E19" s="581">
        <f>IF(ISERROR(+部数表!E114),0,+部数表!E114)</f>
        <v>0</v>
      </c>
      <c r="F19" s="581">
        <f>IF(ISERROR(+部数表!I114),0,+部数表!I114)</f>
        <v>0</v>
      </c>
      <c r="G19" s="581">
        <f>IF(ISERROR(+部数表!M114),0,+部数表!M114)</f>
        <v>0</v>
      </c>
      <c r="H19" s="581">
        <f>IF(ISERROR(+部数表!Q114),0,+部数表!Q114)</f>
        <v>0</v>
      </c>
      <c r="I19" s="581">
        <f>IF(ISERROR(+部数表!U114),0,+部数表!U114)</f>
        <v>0</v>
      </c>
      <c r="J19" s="582">
        <f>IF(ISERROR(+部数表!Y114),0,+部数表!Y114)</f>
        <v>0</v>
      </c>
      <c r="K19" s="583">
        <f t="shared" si="0"/>
        <v>0</v>
      </c>
      <c r="L19" s="10"/>
    </row>
    <row r="20" spans="2:12" s="3" customFormat="1" ht="19.5" customHeight="1">
      <c r="B20" s="640"/>
      <c r="C20" s="651" t="s">
        <v>66</v>
      </c>
      <c r="D20" s="652"/>
      <c r="E20" s="578">
        <v>4520</v>
      </c>
      <c r="F20" s="578">
        <v>50</v>
      </c>
      <c r="G20" s="578">
        <v>0</v>
      </c>
      <c r="H20" s="578"/>
      <c r="I20" s="578">
        <v>2090</v>
      </c>
      <c r="J20" s="579">
        <v>320</v>
      </c>
      <c r="K20" s="580">
        <f>SUM(E20:J20)</f>
        <v>6980</v>
      </c>
      <c r="L20" s="9"/>
    </row>
    <row r="21" spans="2:12" ht="19.5" customHeight="1" thickBot="1">
      <c r="B21" s="641"/>
      <c r="C21" s="665"/>
      <c r="D21" s="666"/>
      <c r="E21" s="575">
        <f>IF(ISERROR(+部数表!E119),0,+部数表!E119)</f>
        <v>0</v>
      </c>
      <c r="F21" s="575">
        <f>IF(ISERROR(+部数表!I119),0,+部数表!I119)</f>
        <v>0</v>
      </c>
      <c r="G21" s="575"/>
      <c r="H21" s="575"/>
      <c r="I21" s="575">
        <f>IF(ISERROR(+部数表!U119),0,+部数表!U119)</f>
        <v>0</v>
      </c>
      <c r="J21" s="576">
        <f>IF(ISERROR(+部数表!Y119),0,+部数表!Y119)</f>
        <v>0</v>
      </c>
      <c r="K21" s="577">
        <f>SUM(E21:J21)</f>
        <v>0</v>
      </c>
      <c r="L21" s="10"/>
    </row>
    <row r="22" spans="2:12" s="3" customFormat="1" ht="19.5" customHeight="1">
      <c r="B22" s="636" t="s">
        <v>365</v>
      </c>
      <c r="C22" s="671" t="s">
        <v>64</v>
      </c>
      <c r="D22" s="672"/>
      <c r="E22" s="572">
        <v>18070</v>
      </c>
      <c r="F22" s="572">
        <v>1400</v>
      </c>
      <c r="G22" s="572">
        <v>0</v>
      </c>
      <c r="H22" s="572">
        <v>2370</v>
      </c>
      <c r="I22" s="572">
        <v>9990</v>
      </c>
      <c r="J22" s="573">
        <v>11350</v>
      </c>
      <c r="K22" s="574">
        <f t="shared" si="0"/>
        <v>43180</v>
      </c>
      <c r="L22" s="9"/>
    </row>
    <row r="23" spans="2:12" ht="19.5" customHeight="1">
      <c r="B23" s="637"/>
      <c r="C23" s="673" t="s">
        <v>65</v>
      </c>
      <c r="D23" s="674"/>
      <c r="E23" s="575">
        <f>IF(ISERROR(+部数表!E139),0,+部数表!E139)</f>
        <v>0</v>
      </c>
      <c r="F23" s="575">
        <f>IF(ISERROR(+部数表!I139),0,+部数表!I139)</f>
        <v>0</v>
      </c>
      <c r="G23" s="575">
        <f>IF(ISERROR(+部数表!M139),0,+部数表!M139)</f>
        <v>0</v>
      </c>
      <c r="H23" s="575">
        <f>IF(ISERROR(+部数表!Q139),0,+部数表!Q139)</f>
        <v>0</v>
      </c>
      <c r="I23" s="575">
        <f>IF(ISERROR(+部数表!U139),0,+部数表!U139)</f>
        <v>0</v>
      </c>
      <c r="J23" s="576">
        <f>IF(ISERROR(+部数表!Y139),0,+部数表!Y139)</f>
        <v>0</v>
      </c>
      <c r="K23" s="577">
        <f t="shared" si="0"/>
        <v>0</v>
      </c>
      <c r="L23" s="10"/>
    </row>
    <row r="24" spans="2:12" s="3" customFormat="1" ht="19.5" customHeight="1">
      <c r="B24" s="637"/>
      <c r="C24" s="651" t="s">
        <v>67</v>
      </c>
      <c r="D24" s="652"/>
      <c r="E24" s="578">
        <v>2130</v>
      </c>
      <c r="F24" s="578"/>
      <c r="G24" s="578"/>
      <c r="H24" s="578">
        <v>0</v>
      </c>
      <c r="I24" s="578">
        <v>620</v>
      </c>
      <c r="J24" s="579"/>
      <c r="K24" s="580">
        <f t="shared" si="0"/>
        <v>2750</v>
      </c>
      <c r="L24" s="9"/>
    </row>
    <row r="25" spans="2:12" ht="19.5" customHeight="1">
      <c r="B25" s="637"/>
      <c r="C25" s="645"/>
      <c r="D25" s="646"/>
      <c r="E25" s="575">
        <f>IF(ISERROR(+部数表!E143),0,+部数表!E143)</f>
        <v>0</v>
      </c>
      <c r="F25" s="575"/>
      <c r="G25" s="575"/>
      <c r="H25" s="575"/>
      <c r="I25" s="575">
        <f>IF(ISERROR(+部数表!U143),0,+部数表!U143)</f>
        <v>0</v>
      </c>
      <c r="J25" s="576">
        <f>IF(ISERROR(+部数表!Y143),0,+部数表!Y143)</f>
        <v>0</v>
      </c>
      <c r="K25" s="577">
        <f t="shared" si="0"/>
        <v>0</v>
      </c>
      <c r="L25" s="10"/>
    </row>
    <row r="26" spans="2:12" s="3" customFormat="1" ht="19.5" customHeight="1">
      <c r="B26" s="637"/>
      <c r="C26" s="651" t="s">
        <v>45</v>
      </c>
      <c r="D26" s="652"/>
      <c r="E26" s="578">
        <v>3010</v>
      </c>
      <c r="F26" s="578"/>
      <c r="G26" s="578">
        <v>0</v>
      </c>
      <c r="H26" s="578"/>
      <c r="I26" s="578">
        <v>990</v>
      </c>
      <c r="J26" s="579"/>
      <c r="K26" s="580">
        <f t="shared" si="0"/>
        <v>4000</v>
      </c>
      <c r="L26" s="9"/>
    </row>
    <row r="27" spans="2:12" ht="19.5" customHeight="1">
      <c r="B27" s="637"/>
      <c r="C27" s="667"/>
      <c r="D27" s="668"/>
      <c r="E27" s="575">
        <f>IF(ISERROR(+部数表!E157),0,+部数表!E157)</f>
        <v>0</v>
      </c>
      <c r="F27" s="575"/>
      <c r="G27" s="575"/>
      <c r="H27" s="575"/>
      <c r="I27" s="575">
        <f>IF(ISERROR(+部数表!U157),0,+部数表!U157)</f>
        <v>0</v>
      </c>
      <c r="J27" s="576">
        <f>IF(ISERROR(+部数表!Y157),0,+部数表!Y157)</f>
        <v>0</v>
      </c>
      <c r="K27" s="577">
        <f t="shared" si="0"/>
        <v>0</v>
      </c>
      <c r="L27" s="10"/>
    </row>
    <row r="28" spans="2:12" s="3" customFormat="1" ht="19.5" customHeight="1">
      <c r="B28" s="637"/>
      <c r="C28" s="651" t="s">
        <v>68</v>
      </c>
      <c r="D28" s="652"/>
      <c r="E28" s="578">
        <v>4510</v>
      </c>
      <c r="F28" s="578"/>
      <c r="G28" s="578">
        <v>0</v>
      </c>
      <c r="H28" s="578">
        <v>0</v>
      </c>
      <c r="I28" s="578">
        <v>240</v>
      </c>
      <c r="J28" s="579"/>
      <c r="K28" s="580">
        <f t="shared" si="0"/>
        <v>4750</v>
      </c>
      <c r="L28" s="9"/>
    </row>
    <row r="29" spans="2:12" ht="19.5" customHeight="1" thickBot="1">
      <c r="B29" s="638"/>
      <c r="C29" s="663"/>
      <c r="D29" s="664"/>
      <c r="E29" s="581">
        <f>IF(ISERROR(+部数表!E148),0,+部数表!E148)</f>
        <v>0</v>
      </c>
      <c r="F29" s="581"/>
      <c r="G29" s="581">
        <f>IF(ISERROR(+部数表!M148),0,+部数表!M148)</f>
        <v>0</v>
      </c>
      <c r="H29" s="581">
        <f>IF(ISERROR(+部数表!Q148),0,+部数表!Q148)</f>
        <v>0</v>
      </c>
      <c r="I29" s="581">
        <f>IF(ISERROR(+部数表!U148),0,+部数表!U148)</f>
        <v>0</v>
      </c>
      <c r="J29" s="582">
        <f>IF(ISERROR(+部数表!Y148),0,+部数表!Y148)</f>
        <v>0</v>
      </c>
      <c r="K29" s="583">
        <f t="shared" si="0"/>
        <v>0</v>
      </c>
      <c r="L29" s="10"/>
    </row>
    <row r="30" spans="2:12" s="3" customFormat="1" ht="19.5" customHeight="1">
      <c r="B30" s="637" t="s">
        <v>84</v>
      </c>
      <c r="C30" s="643" t="s">
        <v>69</v>
      </c>
      <c r="D30" s="644"/>
      <c r="E30" s="572">
        <v>5950</v>
      </c>
      <c r="F30" s="572"/>
      <c r="G30" s="572">
        <v>250</v>
      </c>
      <c r="H30" s="572">
        <v>0</v>
      </c>
      <c r="I30" s="572">
        <v>110</v>
      </c>
      <c r="J30" s="573">
        <v>30</v>
      </c>
      <c r="K30" s="574">
        <f t="shared" si="0"/>
        <v>6340</v>
      </c>
      <c r="L30" s="9"/>
    </row>
    <row r="31" spans="2:12" ht="19.5" customHeight="1">
      <c r="B31" s="637"/>
      <c r="C31" s="645"/>
      <c r="D31" s="646"/>
      <c r="E31" s="575">
        <f>IF(ISERROR(+部数表!E167),0,+部数表!E167)</f>
        <v>0</v>
      </c>
      <c r="F31" s="575"/>
      <c r="G31" s="575">
        <f>IF(ISERROR(+部数表!M167),0,+部数表!M167)</f>
        <v>0</v>
      </c>
      <c r="H31" s="575">
        <f>IF(ISERROR(+部数表!Q167),0,+部数表!Q167)</f>
        <v>0</v>
      </c>
      <c r="I31" s="575">
        <f>IF(ISERROR(+部数表!U167),0,+部数表!U167)</f>
        <v>0</v>
      </c>
      <c r="J31" s="576">
        <f>IF(ISERROR(+部数表!Y167),0,+部数表!Y167)</f>
        <v>0</v>
      </c>
      <c r="K31" s="577">
        <f t="shared" si="0"/>
        <v>0</v>
      </c>
      <c r="L31" s="14"/>
    </row>
    <row r="32" spans="2:12" s="3" customFormat="1" ht="19.5" customHeight="1">
      <c r="B32" s="637"/>
      <c r="C32" s="647" t="s">
        <v>70</v>
      </c>
      <c r="D32" s="648"/>
      <c r="E32" s="578">
        <v>2320</v>
      </c>
      <c r="F32" s="578"/>
      <c r="G32" s="578"/>
      <c r="H32" s="578">
        <v>0</v>
      </c>
      <c r="I32" s="578">
        <v>0</v>
      </c>
      <c r="J32" s="579"/>
      <c r="K32" s="580">
        <f t="shared" si="0"/>
        <v>2320</v>
      </c>
      <c r="L32" s="9"/>
    </row>
    <row r="33" spans="2:17" ht="19.5" customHeight="1">
      <c r="B33" s="637"/>
      <c r="C33" s="649"/>
      <c r="D33" s="650"/>
      <c r="E33" s="575">
        <f>IF(ISERROR(+部数表!E176),0,+部数表!E176)</f>
        <v>0</v>
      </c>
      <c r="F33" s="575"/>
      <c r="G33" s="575">
        <f>IF(ISERROR(+部数表!M176),0,+部数表!M176)</f>
        <v>0</v>
      </c>
      <c r="H33" s="575"/>
      <c r="I33" s="575">
        <f>IF(ISERROR(+部数表!U176),0,+部数表!U176)</f>
        <v>0</v>
      </c>
      <c r="J33" s="576">
        <f>IF(ISERROR(+部数表!Y176),0,+部数表!Y176)</f>
        <v>0</v>
      </c>
      <c r="K33" s="577">
        <f t="shared" si="0"/>
        <v>0</v>
      </c>
      <c r="L33" s="10"/>
    </row>
    <row r="34" spans="2:17" s="3" customFormat="1" ht="19.5" customHeight="1">
      <c r="B34" s="637"/>
      <c r="C34" s="651" t="s">
        <v>71</v>
      </c>
      <c r="D34" s="652"/>
      <c r="E34" s="578">
        <v>220</v>
      </c>
      <c r="F34" s="578"/>
      <c r="G34" s="578"/>
      <c r="H34" s="578">
        <v>30</v>
      </c>
      <c r="I34" s="578">
        <v>1300</v>
      </c>
      <c r="J34" s="579">
        <v>1230</v>
      </c>
      <c r="K34" s="580">
        <f t="shared" si="0"/>
        <v>2780</v>
      </c>
      <c r="L34" s="9"/>
    </row>
    <row r="35" spans="2:17" ht="19.5" customHeight="1">
      <c r="B35" s="637"/>
      <c r="C35" s="645"/>
      <c r="D35" s="646"/>
      <c r="E35" s="575">
        <f>IF(ISERROR(+部数表!E180),0,+部数表!E180)</f>
        <v>0</v>
      </c>
      <c r="F35" s="575"/>
      <c r="G35" s="575"/>
      <c r="H35" s="575">
        <f>IF(ISERROR(+部数表!Q180),0,+部数表!Q180)</f>
        <v>0</v>
      </c>
      <c r="I35" s="575">
        <f>IF(ISERROR(+部数表!U180),0,+部数表!U180)</f>
        <v>0</v>
      </c>
      <c r="J35" s="576">
        <f>IF(ISERROR(+部数表!Y180),0,+部数表!Y180)</f>
        <v>0</v>
      </c>
      <c r="K35" s="577">
        <f t="shared" si="0"/>
        <v>0</v>
      </c>
      <c r="L35" s="10"/>
    </row>
    <row r="36" spans="2:17" s="3" customFormat="1" ht="19.5" customHeight="1">
      <c r="B36" s="637"/>
      <c r="C36" s="653" t="s">
        <v>72</v>
      </c>
      <c r="D36" s="654"/>
      <c r="E36" s="584">
        <v>1960</v>
      </c>
      <c r="F36" s="584"/>
      <c r="G36" s="584"/>
      <c r="H36" s="584"/>
      <c r="I36" s="584">
        <v>0</v>
      </c>
      <c r="J36" s="585">
        <v>90</v>
      </c>
      <c r="K36" s="586">
        <f t="shared" si="0"/>
        <v>2050</v>
      </c>
      <c r="L36" s="175"/>
    </row>
    <row r="37" spans="2:17" ht="19.5" customHeight="1" thickBot="1">
      <c r="B37" s="638"/>
      <c r="C37" s="655"/>
      <c r="D37" s="656"/>
      <c r="E37" s="587">
        <f>IF(ISERROR(+部数表!E185),0,+部数表!E185)</f>
        <v>0</v>
      </c>
      <c r="F37" s="587"/>
      <c r="G37" s="587"/>
      <c r="H37" s="587"/>
      <c r="I37" s="587"/>
      <c r="J37" s="588">
        <f>IF(ISERROR(+部数表!Y185),0,+部数表!Y185)</f>
        <v>0</v>
      </c>
      <c r="K37" s="589">
        <f t="shared" si="0"/>
        <v>0</v>
      </c>
      <c r="L37" s="10"/>
    </row>
    <row r="38" spans="2:17" ht="19.5" customHeight="1" thickBot="1">
      <c r="B38" s="7"/>
      <c r="C38" s="657" t="s">
        <v>18</v>
      </c>
      <c r="D38" s="658"/>
      <c r="E38" s="590">
        <f t="shared" ref="E38:J39" si="1">+E4+E6+E8+E10+E12+E16+E18+E22+E20+E24+E26+E28+E30+E32+E34+E36+E14</f>
        <v>180610</v>
      </c>
      <c r="F38" s="591">
        <f t="shared" si="1"/>
        <v>6930</v>
      </c>
      <c r="G38" s="591">
        <f t="shared" si="1"/>
        <v>950</v>
      </c>
      <c r="H38" s="591">
        <f t="shared" si="1"/>
        <v>9030</v>
      </c>
      <c r="I38" s="591">
        <f t="shared" si="1"/>
        <v>33510</v>
      </c>
      <c r="J38" s="591">
        <f t="shared" si="1"/>
        <v>20860</v>
      </c>
      <c r="K38" s="592">
        <f t="shared" si="0"/>
        <v>251890</v>
      </c>
      <c r="L38" s="10"/>
      <c r="O38" s="4"/>
      <c r="Q38" s="4"/>
    </row>
    <row r="39" spans="2:17" ht="19.5" customHeight="1" thickBot="1">
      <c r="B39" s="7"/>
      <c r="C39" s="659" t="s">
        <v>73</v>
      </c>
      <c r="D39" s="660"/>
      <c r="E39" s="593">
        <f t="shared" si="1"/>
        <v>0</v>
      </c>
      <c r="F39" s="593">
        <f t="shared" si="1"/>
        <v>0</v>
      </c>
      <c r="G39" s="593">
        <f t="shared" si="1"/>
        <v>0</v>
      </c>
      <c r="H39" s="593">
        <f t="shared" si="1"/>
        <v>0</v>
      </c>
      <c r="I39" s="593">
        <f t="shared" si="1"/>
        <v>0</v>
      </c>
      <c r="J39" s="593">
        <f t="shared" si="1"/>
        <v>0</v>
      </c>
      <c r="K39" s="594">
        <f t="shared" si="0"/>
        <v>0</v>
      </c>
      <c r="L39" s="11"/>
      <c r="Q39" s="4"/>
    </row>
    <row r="40" spans="2:17" ht="15.4">
      <c r="B40" s="7"/>
      <c r="C40" s="661" t="s">
        <v>74</v>
      </c>
      <c r="D40" s="661"/>
      <c r="E40" s="661"/>
      <c r="F40" s="661"/>
      <c r="G40" s="661"/>
      <c r="H40" s="661"/>
      <c r="I40" s="661"/>
      <c r="J40" s="661"/>
      <c r="K40" s="12"/>
      <c r="L40" s="13"/>
    </row>
    <row r="41" spans="2:17" ht="21.4">
      <c r="B41" s="7"/>
      <c r="C41" s="662" t="s">
        <v>93</v>
      </c>
      <c r="D41" s="662"/>
      <c r="E41" s="662"/>
      <c r="F41" s="662"/>
      <c r="G41" s="662"/>
      <c r="H41" s="662"/>
      <c r="I41" s="181" t="s">
        <v>124</v>
      </c>
      <c r="J41" s="595">
        <f>+K5+K7+K9+K11+K13+K15+K17+K19+K31+K33+K35+K37+K21</f>
        <v>0</v>
      </c>
      <c r="K41" s="595">
        <f>+K23+K25+K27+K29</f>
        <v>0</v>
      </c>
      <c r="L41" s="13"/>
    </row>
    <row r="42" spans="2:17" ht="21" customHeight="1">
      <c r="B42" s="7"/>
      <c r="C42" s="642" t="s">
        <v>75</v>
      </c>
      <c r="D42" s="642"/>
      <c r="E42" s="642"/>
      <c r="F42" s="642"/>
      <c r="G42" s="642"/>
      <c r="H42" s="642"/>
      <c r="I42" s="7"/>
      <c r="J42" s="7"/>
      <c r="K42" s="402" t="s">
        <v>383</v>
      </c>
      <c r="L42" s="13"/>
    </row>
    <row r="43" spans="2:17" ht="14.25" customHeight="1">
      <c r="K43" s="398" t="s">
        <v>395</v>
      </c>
    </row>
    <row r="44" spans="2:17" ht="21" customHeight="1">
      <c r="E44" s="4"/>
      <c r="F44" s="4"/>
      <c r="G44" s="4"/>
      <c r="H44" s="4"/>
      <c r="I44" s="4"/>
      <c r="J44" s="4"/>
      <c r="K44" s="6"/>
    </row>
    <row r="45" spans="2:17" ht="21" hidden="1" customHeight="1"/>
    <row r="46" spans="2:17" ht="21" hidden="1" customHeight="1"/>
    <row r="47" spans="2:17" ht="21" hidden="1" customHeight="1">
      <c r="E47" s="4"/>
    </row>
    <row r="48" spans="2:17" ht="21" hidden="1" customHeight="1">
      <c r="E48" s="4"/>
    </row>
    <row r="49" ht="21" hidden="1" customHeight="1"/>
    <row r="50" ht="21" hidden="1" customHeight="1"/>
  </sheetData>
  <mergeCells count="42">
    <mergeCell ref="C17:D17"/>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8:D18"/>
    <mergeCell ref="C19:D19"/>
    <mergeCell ref="C22:D22"/>
    <mergeCell ref="C23:D23"/>
    <mergeCell ref="C20:D20"/>
    <mergeCell ref="C29:D29"/>
    <mergeCell ref="C21:D21"/>
    <mergeCell ref="C24:D24"/>
    <mergeCell ref="C25:D25"/>
    <mergeCell ref="C26:D26"/>
    <mergeCell ref="C27:D27"/>
    <mergeCell ref="B22:B29"/>
    <mergeCell ref="B4:B21"/>
    <mergeCell ref="C42:H42"/>
    <mergeCell ref="B30:B37"/>
    <mergeCell ref="C30:D30"/>
    <mergeCell ref="C31:D31"/>
    <mergeCell ref="C32:D33"/>
    <mergeCell ref="C34:D34"/>
    <mergeCell ref="C35:D35"/>
    <mergeCell ref="C36:D36"/>
    <mergeCell ref="C37:D37"/>
    <mergeCell ref="C38:D38"/>
    <mergeCell ref="C39:D39"/>
    <mergeCell ref="C40:J40"/>
    <mergeCell ref="C41:H41"/>
    <mergeCell ref="C28:D28"/>
  </mergeCells>
  <phoneticPr fontId="2"/>
  <printOptions horizontalCentered="1" verticalCentered="1"/>
  <pageMargins left="0.23622047244094491" right="0.23622047244094491" top="0.27559055118110237" bottom="0.27559055118110237" header="0.31496062992125984" footer="0.31496062992125984"/>
  <pageSetup paperSize="9" scale="72"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0ACCB-CBA7-4F2D-B9AD-6C4FF9AB089D}">
  <sheetPr codeName="Sheet32">
    <tabColor indexed="10"/>
  </sheetPr>
  <dimension ref="A1:AG221"/>
  <sheetViews>
    <sheetView showGridLines="0" showZeros="0" tabSelected="1" zoomScale="40" zoomScaleNormal="40" zoomScaleSheetLayoutView="55" workbookViewId="0">
      <pane ySplit="5" topLeftCell="A6" activePane="bottomLeft" state="frozen"/>
      <selection activeCell="I5" sqref="I5"/>
      <selection pane="bottomLeft" activeCell="D3" sqref="D3"/>
    </sheetView>
  </sheetViews>
  <sheetFormatPr defaultColWidth="6.59765625" defaultRowHeight="12.4"/>
  <cols>
    <col min="1" max="1" width="4.73046875" style="113" customWidth="1"/>
    <col min="2" max="2" width="10.06640625" style="150" customWidth="1"/>
    <col min="3" max="3" width="39.59765625" style="87" customWidth="1"/>
    <col min="4" max="4" width="15.796875" style="88" customWidth="1"/>
    <col min="5" max="5" width="18.1328125" style="18" customWidth="1"/>
    <col min="6" max="6" width="18.3984375" style="18" hidden="1" customWidth="1"/>
    <col min="7" max="7" width="43.6640625" style="17" customWidth="1" collapsed="1"/>
    <col min="8" max="8" width="15.796875" style="89" customWidth="1"/>
    <col min="9" max="9" width="18.1328125" style="88" customWidth="1"/>
    <col min="10" max="10" width="13.33203125" style="88" hidden="1" customWidth="1"/>
    <col min="11" max="11" width="35.59765625" style="17" customWidth="1" collapsed="1"/>
    <col min="12" max="12" width="15.796875" style="89" customWidth="1"/>
    <col min="13" max="13" width="18.1328125" style="88" customWidth="1"/>
    <col min="14" max="14" width="7.53125" style="88" hidden="1" customWidth="1"/>
    <col min="15" max="15" width="35.59765625" style="17" customWidth="1" collapsed="1"/>
    <col min="16" max="16" width="15.796875" style="89" customWidth="1"/>
    <col min="17" max="17" width="18.1328125" style="89" customWidth="1"/>
    <col min="18" max="18" width="7.265625" style="89" hidden="1" customWidth="1"/>
    <col min="19" max="19" width="35.59765625" style="17" customWidth="1" collapsed="1"/>
    <col min="20" max="20" width="15.796875" style="89" customWidth="1"/>
    <col min="21" max="21" width="18.1328125" style="88" customWidth="1"/>
    <col min="22" max="22" width="12.6640625" style="88" hidden="1" customWidth="1"/>
    <col min="23" max="23" width="35.59765625" style="17" customWidth="1" collapsed="1"/>
    <col min="24" max="24" width="15.796875" style="90" customWidth="1"/>
    <col min="25" max="25" width="18.1328125" style="18" customWidth="1"/>
    <col min="26" max="26" width="7.33203125" style="18" hidden="1" customWidth="1"/>
    <col min="27" max="27" width="9.06640625" style="74" customWidth="1" collapsed="1"/>
    <col min="28" max="29" width="9.06640625" style="18" customWidth="1"/>
    <col min="30" max="30" width="9.06640625" style="19" customWidth="1"/>
    <col min="31" max="13672" width="9.06640625" style="18" customWidth="1"/>
    <col min="13673" max="16384" width="6.59765625" style="18"/>
  </cols>
  <sheetData>
    <row r="1" spans="1:33" ht="27" customHeight="1" thickBot="1">
      <c r="A1" s="98"/>
      <c r="B1" s="99"/>
      <c r="C1" s="552"/>
      <c r="D1" s="100"/>
      <c r="E1" s="100"/>
      <c r="F1" s="100"/>
      <c r="G1" s="100"/>
      <c r="H1" s="100"/>
      <c r="I1" s="100"/>
      <c r="J1" s="100"/>
      <c r="K1" s="100"/>
      <c r="L1" s="100"/>
      <c r="M1" s="100"/>
      <c r="N1" s="100"/>
      <c r="O1" s="100"/>
      <c r="P1" s="100"/>
      <c r="Q1" s="97"/>
      <c r="R1" s="97"/>
      <c r="S1" s="97"/>
      <c r="T1" s="97"/>
      <c r="U1" s="100"/>
      <c r="V1" s="100"/>
      <c r="W1" s="100"/>
      <c r="X1" s="100"/>
      <c r="Y1" s="100"/>
      <c r="Z1" s="101"/>
    </row>
    <row r="2" spans="1:33" ht="15.75" customHeight="1" thickBot="1">
      <c r="A2" s="102"/>
      <c r="B2" s="103"/>
      <c r="C2" s="387" t="s">
        <v>0</v>
      </c>
      <c r="D2" s="387" t="s">
        <v>1</v>
      </c>
      <c r="E2" s="554"/>
      <c r="F2" s="554"/>
      <c r="G2" s="555"/>
      <c r="H2" s="388"/>
      <c r="I2" s="556"/>
      <c r="J2" s="388"/>
      <c r="K2" s="557"/>
      <c r="L2" s="558" t="s">
        <v>81</v>
      </c>
      <c r="M2" s="556"/>
      <c r="N2" s="388"/>
      <c r="O2" s="559"/>
      <c r="P2" s="388"/>
      <c r="Q2" s="560"/>
      <c r="R2" s="388"/>
      <c r="S2" s="561" t="s">
        <v>82</v>
      </c>
      <c r="T2" s="389" t="s">
        <v>2</v>
      </c>
      <c r="U2" s="389"/>
      <c r="V2" s="390"/>
      <c r="W2" s="391" t="s">
        <v>123</v>
      </c>
      <c r="X2" s="392"/>
      <c r="Y2" s="393" t="s">
        <v>111</v>
      </c>
      <c r="Z2" s="104"/>
      <c r="AA2" s="105"/>
      <c r="AB2" s="19"/>
      <c r="AD2" s="18"/>
      <c r="AF2" s="631"/>
      <c r="AG2" s="631"/>
    </row>
    <row r="3" spans="1:33" ht="38.65" customHeight="1" thickBot="1">
      <c r="A3" s="102"/>
      <c r="B3" s="103"/>
      <c r="C3" s="568"/>
      <c r="D3" s="562"/>
      <c r="E3" s="563"/>
      <c r="F3" s="563"/>
      <c r="G3" s="563"/>
      <c r="H3" s="563"/>
      <c r="I3" s="563"/>
      <c r="J3" s="563"/>
      <c r="K3" s="564"/>
      <c r="L3" s="562" t="s">
        <v>315</v>
      </c>
      <c r="M3" s="563"/>
      <c r="N3" s="563"/>
      <c r="O3" s="563"/>
      <c r="P3" s="563"/>
      <c r="Q3" s="564"/>
      <c r="R3" s="567"/>
      <c r="S3" s="569" t="s">
        <v>314</v>
      </c>
      <c r="T3" s="386">
        <f>+E4+M4+Q4+U4+Y4+I4</f>
        <v>0</v>
      </c>
      <c r="U3" s="165"/>
      <c r="V3" s="106"/>
      <c r="W3" s="634"/>
      <c r="X3" s="635"/>
      <c r="Y3" s="210"/>
      <c r="Z3" s="107"/>
      <c r="AA3" s="108"/>
      <c r="AB3" s="20"/>
      <c r="AD3" s="18"/>
      <c r="AF3" s="109"/>
      <c r="AG3" s="109"/>
    </row>
    <row r="4" spans="1:33" ht="26.65" customHeight="1" thickBot="1">
      <c r="A4" s="110"/>
      <c r="B4" s="111"/>
      <c r="C4" s="399" t="s">
        <v>3</v>
      </c>
      <c r="D4" s="201"/>
      <c r="E4" s="550">
        <f>SUBTOTAL(9,E7:E184)</f>
        <v>0</v>
      </c>
      <c r="F4" s="161"/>
      <c r="G4" s="400" t="s">
        <v>342</v>
      </c>
      <c r="H4" s="200"/>
      <c r="I4" s="550">
        <f>SUBTOTAL(9,I7:I184)</f>
        <v>0</v>
      </c>
      <c r="J4" s="161"/>
      <c r="K4" s="401" t="s">
        <v>4</v>
      </c>
      <c r="L4" s="201"/>
      <c r="M4" s="550">
        <f>SUBTOTAL(9,M7:M184)</f>
        <v>0</v>
      </c>
      <c r="N4" s="161"/>
      <c r="O4" s="401" t="s">
        <v>5</v>
      </c>
      <c r="P4" s="201"/>
      <c r="Q4" s="550">
        <f>SUBTOTAL(9,Q7:Q184)</f>
        <v>0</v>
      </c>
      <c r="R4" s="161"/>
      <c r="S4" s="401" t="s">
        <v>6</v>
      </c>
      <c r="T4" s="199"/>
      <c r="U4" s="551">
        <f>SUBTOTAL(9,U7:U184)</f>
        <v>0</v>
      </c>
      <c r="V4" s="161"/>
      <c r="W4" s="399" t="s">
        <v>95</v>
      </c>
      <c r="X4" s="199"/>
      <c r="Y4" s="551">
        <f>SUBTOTAL(9,Y7:Y184)</f>
        <v>0</v>
      </c>
      <c r="AA4" s="112"/>
    </row>
    <row r="5" spans="1:33" ht="21.2" customHeight="1" thickBot="1">
      <c r="B5" s="114"/>
      <c r="C5" s="163" t="s">
        <v>7</v>
      </c>
      <c r="D5" s="394" t="s">
        <v>8</v>
      </c>
      <c r="E5" s="395" t="s">
        <v>9</v>
      </c>
      <c r="F5" s="162" t="s">
        <v>10</v>
      </c>
      <c r="G5" s="163" t="s">
        <v>7</v>
      </c>
      <c r="H5" s="394" t="s">
        <v>8</v>
      </c>
      <c r="I5" s="395" t="s">
        <v>9</v>
      </c>
      <c r="J5" s="162" t="s">
        <v>10</v>
      </c>
      <c r="K5" s="163" t="s">
        <v>7</v>
      </c>
      <c r="L5" s="394" t="s">
        <v>8</v>
      </c>
      <c r="M5" s="395" t="s">
        <v>9</v>
      </c>
      <c r="N5" s="162" t="s">
        <v>10</v>
      </c>
      <c r="O5" s="163" t="s">
        <v>7</v>
      </c>
      <c r="P5" s="394" t="s">
        <v>8</v>
      </c>
      <c r="Q5" s="395" t="s">
        <v>9</v>
      </c>
      <c r="R5" s="162" t="s">
        <v>10</v>
      </c>
      <c r="S5" s="163" t="s">
        <v>7</v>
      </c>
      <c r="T5" s="394" t="s">
        <v>8</v>
      </c>
      <c r="U5" s="395" t="s">
        <v>9</v>
      </c>
      <c r="V5" s="162" t="s">
        <v>10</v>
      </c>
      <c r="W5" s="163" t="s">
        <v>7</v>
      </c>
      <c r="X5" s="394" t="s">
        <v>8</v>
      </c>
      <c r="Y5" s="395" t="s">
        <v>9</v>
      </c>
      <c r="Z5" s="21" t="s">
        <v>10</v>
      </c>
    </row>
    <row r="6" spans="1:33" ht="27.75" customHeight="1" thickBot="1">
      <c r="A6" s="115"/>
      <c r="B6" s="166">
        <f>+$C$1</f>
        <v>0</v>
      </c>
      <c r="C6" s="198" t="str">
        <f>IF(E56+I56+M56+Q56+U56+Y56&gt;0,"長崎市 " &amp; TEXT(E56+I56+M56+Q56+U56+Y56,"#,###,###枚"),"長崎市")</f>
        <v>長崎市</v>
      </c>
      <c r="D6" s="167"/>
      <c r="E6" s="168"/>
      <c r="F6" s="116">
        <f>+B6</f>
        <v>0</v>
      </c>
      <c r="G6" s="169"/>
      <c r="H6" s="169"/>
      <c r="I6" s="170"/>
      <c r="J6" s="208">
        <f>+$B6</f>
        <v>0</v>
      </c>
      <c r="K6" s="169"/>
      <c r="L6" s="169"/>
      <c r="M6" s="170"/>
      <c r="N6" s="208"/>
      <c r="O6" s="169"/>
      <c r="P6" s="169"/>
      <c r="Q6" s="170"/>
      <c r="R6" s="117">
        <f>+B6</f>
        <v>0</v>
      </c>
      <c r="S6" s="169"/>
      <c r="T6" s="169"/>
      <c r="U6" s="170"/>
      <c r="V6" s="117">
        <f>+B6</f>
        <v>0</v>
      </c>
      <c r="W6" s="169"/>
      <c r="X6" s="169"/>
      <c r="Y6" s="171"/>
      <c r="Z6" s="118"/>
    </row>
    <row r="7" spans="1:33" ht="27.75" customHeight="1">
      <c r="A7" s="119"/>
      <c r="B7" s="632" t="s">
        <v>11</v>
      </c>
      <c r="C7" s="211" t="s">
        <v>163</v>
      </c>
      <c r="D7" s="409">
        <v>1570</v>
      </c>
      <c r="E7" s="410">
        <f t="shared" ref="E7:E19" si="0">ROUND(F7*D7/100,-1)</f>
        <v>0</v>
      </c>
      <c r="F7" s="22">
        <f t="shared" ref="F7:F19" si="1">+F$6</f>
        <v>0</v>
      </c>
      <c r="G7" s="227" t="s">
        <v>127</v>
      </c>
      <c r="H7" s="406">
        <v>100</v>
      </c>
      <c r="I7" s="411">
        <f>IF(+J7&gt;0,+H7,0)</f>
        <v>0</v>
      </c>
      <c r="J7" s="22">
        <f t="shared" ref="J7:J55" si="2">+J$6</f>
        <v>0</v>
      </c>
      <c r="K7" s="304"/>
      <c r="L7" s="406"/>
      <c r="M7" s="493"/>
      <c r="N7" s="38"/>
      <c r="O7" s="327" t="s">
        <v>210</v>
      </c>
      <c r="P7" s="409">
        <v>2080</v>
      </c>
      <c r="Q7" s="410">
        <f>ROUND(R7*P7/100,-1)</f>
        <v>0</v>
      </c>
      <c r="R7" s="23">
        <f>+R$6</f>
        <v>0</v>
      </c>
      <c r="S7" s="327" t="s">
        <v>212</v>
      </c>
      <c r="T7" s="409">
        <v>350</v>
      </c>
      <c r="U7" s="410">
        <f>ROUND(V7*T7/100,-1)</f>
        <v>0</v>
      </c>
      <c r="V7" s="23">
        <f>+V$6</f>
        <v>0</v>
      </c>
      <c r="W7" s="304"/>
      <c r="X7" s="406"/>
      <c r="Y7" s="493"/>
      <c r="Z7" s="39"/>
      <c r="AA7" s="120"/>
    </row>
    <row r="8" spans="1:33" ht="27.75" customHeight="1">
      <c r="A8" s="119"/>
      <c r="B8" s="633"/>
      <c r="C8" s="212" t="s">
        <v>164</v>
      </c>
      <c r="D8" s="408">
        <v>1570</v>
      </c>
      <c r="E8" s="411">
        <f t="shared" si="0"/>
        <v>0</v>
      </c>
      <c r="F8" s="25">
        <f t="shared" si="1"/>
        <v>0</v>
      </c>
      <c r="G8" s="228" t="s">
        <v>128</v>
      </c>
      <c r="H8" s="407">
        <v>100</v>
      </c>
      <c r="I8" s="411">
        <f t="shared" ref="I8:I20" si="3">IF(+J8&gt;0,+H8,0)</f>
        <v>0</v>
      </c>
      <c r="J8" s="25">
        <f t="shared" si="2"/>
        <v>0</v>
      </c>
      <c r="K8" s="305"/>
      <c r="L8" s="407"/>
      <c r="M8" s="422"/>
      <c r="N8" s="29"/>
      <c r="O8" s="260"/>
      <c r="P8" s="407"/>
      <c r="Q8" s="499"/>
      <c r="R8" s="29"/>
      <c r="S8" s="307" t="s">
        <v>213</v>
      </c>
      <c r="T8" s="408">
        <v>850</v>
      </c>
      <c r="U8" s="411">
        <f>ROUND(V8*T8/100,-1)</f>
        <v>0</v>
      </c>
      <c r="V8" s="26">
        <f>+V$6</f>
        <v>0</v>
      </c>
      <c r="W8" s="305"/>
      <c r="X8" s="407"/>
      <c r="Y8" s="422"/>
      <c r="Z8" s="40"/>
      <c r="AA8" s="120"/>
    </row>
    <row r="9" spans="1:33" ht="27.75" customHeight="1">
      <c r="A9" s="119"/>
      <c r="B9" s="633"/>
      <c r="C9" s="213" t="s">
        <v>165</v>
      </c>
      <c r="D9" s="408">
        <v>1510</v>
      </c>
      <c r="E9" s="411">
        <f t="shared" si="0"/>
        <v>0</v>
      </c>
      <c r="F9" s="25">
        <f t="shared" si="1"/>
        <v>0</v>
      </c>
      <c r="G9" s="229" t="s">
        <v>129</v>
      </c>
      <c r="H9" s="408">
        <v>100</v>
      </c>
      <c r="I9" s="411">
        <f t="shared" si="3"/>
        <v>0</v>
      </c>
      <c r="J9" s="25">
        <f t="shared" si="2"/>
        <v>0</v>
      </c>
      <c r="K9" s="306"/>
      <c r="L9" s="408"/>
      <c r="M9" s="411"/>
      <c r="N9" s="29"/>
      <c r="O9" s="274" t="s">
        <v>211</v>
      </c>
      <c r="P9" s="408">
        <v>260</v>
      </c>
      <c r="Q9" s="411">
        <f>ROUND(R9*P9/100,-1)</f>
        <v>0</v>
      </c>
      <c r="R9" s="26">
        <f>+R$6</f>
        <v>0</v>
      </c>
      <c r="S9" s="553"/>
      <c r="T9" s="408"/>
      <c r="U9" s="411"/>
      <c r="V9" s="26">
        <f>+V$6</f>
        <v>0</v>
      </c>
      <c r="W9" s="306"/>
      <c r="X9" s="408"/>
      <c r="Y9" s="411"/>
      <c r="Z9" s="40"/>
      <c r="AA9" s="120"/>
    </row>
    <row r="10" spans="1:33" ht="27.75" customHeight="1">
      <c r="A10" s="119"/>
      <c r="B10" s="633"/>
      <c r="C10" s="214" t="s">
        <v>166</v>
      </c>
      <c r="D10" s="408">
        <v>1580</v>
      </c>
      <c r="E10" s="411">
        <f t="shared" si="0"/>
        <v>0</v>
      </c>
      <c r="F10" s="25">
        <f t="shared" si="1"/>
        <v>0</v>
      </c>
      <c r="G10" s="229" t="s">
        <v>130</v>
      </c>
      <c r="H10" s="408">
        <v>50</v>
      </c>
      <c r="I10" s="411">
        <f t="shared" si="3"/>
        <v>0</v>
      </c>
      <c r="J10" s="25">
        <f t="shared" si="2"/>
        <v>0</v>
      </c>
      <c r="K10" s="306"/>
      <c r="L10" s="408"/>
      <c r="M10" s="411"/>
      <c r="N10" s="29"/>
      <c r="O10" s="222"/>
      <c r="P10" s="408"/>
      <c r="Q10" s="411"/>
      <c r="R10" s="29"/>
      <c r="S10" s="274" t="s">
        <v>214</v>
      </c>
      <c r="T10" s="408">
        <v>1650</v>
      </c>
      <c r="U10" s="411">
        <f>ROUND(V10*T10/100,-1)</f>
        <v>0</v>
      </c>
      <c r="V10" s="26">
        <f>+V$6</f>
        <v>0</v>
      </c>
      <c r="W10" s="331"/>
      <c r="X10" s="408"/>
      <c r="Y10" s="411"/>
      <c r="Z10" s="40"/>
      <c r="AA10" s="120"/>
    </row>
    <row r="11" spans="1:33" ht="27.75" customHeight="1">
      <c r="A11" s="119"/>
      <c r="B11" s="633"/>
      <c r="C11" s="213" t="s">
        <v>167</v>
      </c>
      <c r="D11" s="408">
        <v>1350</v>
      </c>
      <c r="E11" s="411">
        <f t="shared" si="0"/>
        <v>0</v>
      </c>
      <c r="F11" s="25">
        <f t="shared" si="1"/>
        <v>0</v>
      </c>
      <c r="G11" s="229" t="s">
        <v>131</v>
      </c>
      <c r="H11" s="408">
        <v>50</v>
      </c>
      <c r="I11" s="411">
        <f t="shared" si="3"/>
        <v>0</v>
      </c>
      <c r="J11" s="25">
        <f t="shared" si="2"/>
        <v>0</v>
      </c>
      <c r="K11" s="306"/>
      <c r="L11" s="408"/>
      <c r="M11" s="411"/>
      <c r="N11" s="29"/>
      <c r="O11" s="222"/>
      <c r="P11" s="408"/>
      <c r="Q11" s="457"/>
      <c r="R11" s="28"/>
      <c r="S11" s="274" t="s">
        <v>215</v>
      </c>
      <c r="T11" s="408">
        <v>840</v>
      </c>
      <c r="U11" s="411">
        <f>ROUND(V11*T11/100,-1)</f>
        <v>0</v>
      </c>
      <c r="V11" s="26">
        <f>+V$6</f>
        <v>0</v>
      </c>
      <c r="W11" s="331"/>
      <c r="X11" s="408"/>
      <c r="Y11" s="411"/>
      <c r="Z11" s="40"/>
      <c r="AA11" s="120"/>
    </row>
    <row r="12" spans="1:33" ht="27.75" customHeight="1">
      <c r="A12" s="119"/>
      <c r="B12" s="633"/>
      <c r="C12" s="213" t="s">
        <v>168</v>
      </c>
      <c r="D12" s="408">
        <v>1170</v>
      </c>
      <c r="E12" s="411">
        <f t="shared" si="0"/>
        <v>0</v>
      </c>
      <c r="F12" s="25">
        <f t="shared" si="1"/>
        <v>0</v>
      </c>
      <c r="G12" s="229" t="s">
        <v>132</v>
      </c>
      <c r="H12" s="408">
        <v>50</v>
      </c>
      <c r="I12" s="411">
        <f t="shared" si="3"/>
        <v>0</v>
      </c>
      <c r="J12" s="25">
        <f t="shared" si="2"/>
        <v>0</v>
      </c>
      <c r="K12" s="274"/>
      <c r="L12" s="408"/>
      <c r="M12" s="457"/>
      <c r="N12" s="29"/>
      <c r="O12" s="274"/>
      <c r="P12" s="408"/>
      <c r="Q12" s="457"/>
      <c r="R12" s="28"/>
      <c r="S12" s="222"/>
      <c r="T12" s="408"/>
      <c r="U12" s="411"/>
      <c r="V12" s="29"/>
      <c r="W12" s="274"/>
      <c r="X12" s="408"/>
      <c r="Y12" s="411"/>
      <c r="Z12" s="30"/>
      <c r="AA12" s="120"/>
    </row>
    <row r="13" spans="1:33" ht="27.75" customHeight="1">
      <c r="A13" s="119"/>
      <c r="B13" s="633"/>
      <c r="C13" s="215" t="s">
        <v>169</v>
      </c>
      <c r="D13" s="408">
        <v>810</v>
      </c>
      <c r="E13" s="411">
        <f t="shared" si="0"/>
        <v>0</v>
      </c>
      <c r="F13" s="25">
        <f t="shared" si="1"/>
        <v>0</v>
      </c>
      <c r="G13" s="229" t="s">
        <v>133</v>
      </c>
      <c r="H13" s="408">
        <v>100</v>
      </c>
      <c r="I13" s="411">
        <f t="shared" si="3"/>
        <v>0</v>
      </c>
      <c r="J13" s="25">
        <f t="shared" si="2"/>
        <v>0</v>
      </c>
      <c r="K13" s="274"/>
      <c r="L13" s="408"/>
      <c r="M13" s="411"/>
      <c r="N13" s="29"/>
      <c r="O13" s="274"/>
      <c r="P13" s="408"/>
      <c r="Q13" s="457"/>
      <c r="R13" s="28"/>
      <c r="S13" s="222"/>
      <c r="T13" s="408"/>
      <c r="U13" s="457"/>
      <c r="V13" s="28"/>
      <c r="W13" s="274"/>
      <c r="X13" s="408"/>
      <c r="Y13" s="411"/>
      <c r="Z13" s="30"/>
      <c r="AA13" s="120"/>
    </row>
    <row r="14" spans="1:33" ht="27.75" customHeight="1">
      <c r="A14" s="119"/>
      <c r="B14" s="633"/>
      <c r="C14" s="216" t="s">
        <v>308</v>
      </c>
      <c r="D14" s="407">
        <v>1030</v>
      </c>
      <c r="E14" s="411">
        <f t="shared" si="0"/>
        <v>0</v>
      </c>
      <c r="F14" s="25">
        <f t="shared" si="1"/>
        <v>0</v>
      </c>
      <c r="G14" s="229" t="s">
        <v>134</v>
      </c>
      <c r="H14" s="408">
        <v>50</v>
      </c>
      <c r="I14" s="411">
        <f t="shared" si="3"/>
        <v>0</v>
      </c>
      <c r="J14" s="25">
        <f t="shared" si="2"/>
        <v>0</v>
      </c>
      <c r="K14" s="274"/>
      <c r="L14" s="408"/>
      <c r="M14" s="457"/>
      <c r="N14" s="29"/>
      <c r="O14" s="274"/>
      <c r="P14" s="408"/>
      <c r="Q14" s="457"/>
      <c r="R14" s="28"/>
      <c r="S14" s="274"/>
      <c r="T14" s="408"/>
      <c r="U14" s="457"/>
      <c r="V14" s="28"/>
      <c r="W14" s="274"/>
      <c r="X14" s="408"/>
      <c r="Y14" s="411"/>
      <c r="Z14" s="30"/>
      <c r="AA14" s="120"/>
    </row>
    <row r="15" spans="1:33" ht="27.75" customHeight="1">
      <c r="A15" s="119"/>
      <c r="B15" s="633"/>
      <c r="C15" s="215" t="s">
        <v>309</v>
      </c>
      <c r="D15" s="412">
        <v>1420</v>
      </c>
      <c r="E15" s="411">
        <f t="shared" si="0"/>
        <v>0</v>
      </c>
      <c r="F15" s="25">
        <f t="shared" si="1"/>
        <v>0</v>
      </c>
      <c r="G15" s="229" t="s">
        <v>135</v>
      </c>
      <c r="H15" s="408">
        <v>50</v>
      </c>
      <c r="I15" s="411">
        <f t="shared" si="3"/>
        <v>0</v>
      </c>
      <c r="J15" s="25">
        <f t="shared" si="2"/>
        <v>0</v>
      </c>
      <c r="K15" s="274"/>
      <c r="L15" s="408"/>
      <c r="M15" s="457"/>
      <c r="N15" s="28"/>
      <c r="O15" s="274"/>
      <c r="P15" s="408"/>
      <c r="Q15" s="411">
        <f>ROUND(R15*P15/100,-1)</f>
        <v>0</v>
      </c>
      <c r="R15" s="28"/>
      <c r="S15" s="274"/>
      <c r="T15" s="408"/>
      <c r="U15" s="457"/>
      <c r="V15" s="28"/>
      <c r="W15" s="274"/>
      <c r="X15" s="408"/>
      <c r="Y15" s="411"/>
      <c r="Z15" s="30"/>
      <c r="AA15" s="120"/>
    </row>
    <row r="16" spans="1:33" ht="27.75" customHeight="1">
      <c r="A16" s="119"/>
      <c r="B16" s="633"/>
      <c r="C16" s="215" t="s">
        <v>310</v>
      </c>
      <c r="D16" s="412">
        <v>1740</v>
      </c>
      <c r="E16" s="411">
        <f t="shared" si="0"/>
        <v>0</v>
      </c>
      <c r="F16" s="25">
        <f t="shared" si="1"/>
        <v>0</v>
      </c>
      <c r="G16" s="229" t="s">
        <v>136</v>
      </c>
      <c r="H16" s="408">
        <v>50</v>
      </c>
      <c r="I16" s="411">
        <f t="shared" si="3"/>
        <v>0</v>
      </c>
      <c r="J16" s="25">
        <f t="shared" si="2"/>
        <v>0</v>
      </c>
      <c r="K16" s="274"/>
      <c r="L16" s="408"/>
      <c r="M16" s="457"/>
      <c r="N16" s="28"/>
      <c r="O16" s="274"/>
      <c r="P16" s="408"/>
      <c r="Q16" s="457"/>
      <c r="R16" s="28"/>
      <c r="S16" s="274"/>
      <c r="T16" s="408"/>
      <c r="U16" s="457"/>
      <c r="V16" s="28"/>
      <c r="W16" s="274"/>
      <c r="X16" s="408"/>
      <c r="Y16" s="411"/>
      <c r="Z16" s="30"/>
      <c r="AA16" s="120"/>
    </row>
    <row r="17" spans="1:28" ht="27.75" customHeight="1">
      <c r="A17" s="119"/>
      <c r="B17" s="633"/>
      <c r="C17" s="215" t="s">
        <v>182</v>
      </c>
      <c r="D17" s="412">
        <v>2150</v>
      </c>
      <c r="E17" s="411">
        <f t="shared" si="0"/>
        <v>0</v>
      </c>
      <c r="F17" s="25">
        <f t="shared" si="1"/>
        <v>0</v>
      </c>
      <c r="G17" s="229" t="s">
        <v>137</v>
      </c>
      <c r="H17" s="408">
        <v>150</v>
      </c>
      <c r="I17" s="411">
        <f t="shared" si="3"/>
        <v>0</v>
      </c>
      <c r="J17" s="25">
        <f t="shared" si="2"/>
        <v>0</v>
      </c>
      <c r="K17" s="274"/>
      <c r="L17" s="408"/>
      <c r="M17" s="457"/>
      <c r="N17" s="28"/>
      <c r="O17" s="274"/>
      <c r="P17" s="408"/>
      <c r="Q17" s="457"/>
      <c r="R17" s="28"/>
      <c r="S17" s="274"/>
      <c r="T17" s="408"/>
      <c r="U17" s="457"/>
      <c r="V17" s="28"/>
      <c r="W17" s="274"/>
      <c r="X17" s="408"/>
      <c r="Y17" s="411"/>
      <c r="Z17" s="30"/>
      <c r="AA17" s="120"/>
    </row>
    <row r="18" spans="1:28" ht="27.75" customHeight="1">
      <c r="A18" s="119"/>
      <c r="B18" s="633"/>
      <c r="C18" s="215" t="s">
        <v>183</v>
      </c>
      <c r="D18" s="412">
        <v>2120</v>
      </c>
      <c r="E18" s="411">
        <f t="shared" si="0"/>
        <v>0</v>
      </c>
      <c r="F18" s="25">
        <f t="shared" si="1"/>
        <v>0</v>
      </c>
      <c r="G18" s="229" t="s">
        <v>138</v>
      </c>
      <c r="H18" s="408">
        <v>50</v>
      </c>
      <c r="I18" s="411">
        <f t="shared" si="3"/>
        <v>0</v>
      </c>
      <c r="J18" s="25">
        <f t="shared" si="2"/>
        <v>0</v>
      </c>
      <c r="K18" s="274"/>
      <c r="L18" s="408"/>
      <c r="M18" s="457"/>
      <c r="N18" s="28"/>
      <c r="O18" s="274"/>
      <c r="P18" s="408"/>
      <c r="Q18" s="457"/>
      <c r="R18" s="28"/>
      <c r="S18" s="274"/>
      <c r="T18" s="408"/>
      <c r="U18" s="457"/>
      <c r="V18" s="28"/>
      <c r="W18" s="274"/>
      <c r="X18" s="408"/>
      <c r="Y18" s="411"/>
      <c r="Z18" s="30"/>
      <c r="AA18" s="120"/>
    </row>
    <row r="19" spans="1:28" ht="27.75" customHeight="1">
      <c r="A19" s="119"/>
      <c r="B19" s="633"/>
      <c r="C19" s="215" t="s">
        <v>184</v>
      </c>
      <c r="D19" s="407">
        <v>3540</v>
      </c>
      <c r="E19" s="411">
        <f t="shared" si="0"/>
        <v>0</v>
      </c>
      <c r="F19" s="25">
        <f t="shared" si="1"/>
        <v>0</v>
      </c>
      <c r="G19" s="229" t="s">
        <v>139</v>
      </c>
      <c r="H19" s="408">
        <v>500</v>
      </c>
      <c r="I19" s="411">
        <f t="shared" si="3"/>
        <v>0</v>
      </c>
      <c r="J19" s="25">
        <f t="shared" si="2"/>
        <v>0</v>
      </c>
      <c r="K19" s="274"/>
      <c r="L19" s="408"/>
      <c r="M19" s="457"/>
      <c r="N19" s="28"/>
      <c r="O19" s="274"/>
      <c r="P19" s="408"/>
      <c r="Q19" s="457"/>
      <c r="R19" s="28"/>
      <c r="S19" s="274"/>
      <c r="T19" s="408"/>
      <c r="U19" s="457"/>
      <c r="V19" s="28"/>
      <c r="W19" s="274"/>
      <c r="X19" s="408"/>
      <c r="Y19" s="411"/>
      <c r="Z19" s="30"/>
      <c r="AA19" s="120"/>
    </row>
    <row r="20" spans="1:28" ht="27.75" customHeight="1">
      <c r="A20" s="119"/>
      <c r="B20" s="633"/>
      <c r="C20" s="215" t="s">
        <v>185</v>
      </c>
      <c r="D20" s="408">
        <v>2520</v>
      </c>
      <c r="E20" s="411">
        <f t="shared" ref="E20:E55" si="4">ROUND(F20*D20/100,-1)</f>
        <v>0</v>
      </c>
      <c r="F20" s="25">
        <f t="shared" ref="F20:F55" si="5">+F$6</f>
        <v>0</v>
      </c>
      <c r="G20" s="230" t="s">
        <v>338</v>
      </c>
      <c r="H20" s="408">
        <v>150</v>
      </c>
      <c r="I20" s="411">
        <f t="shared" si="3"/>
        <v>0</v>
      </c>
      <c r="J20" s="25">
        <f t="shared" si="2"/>
        <v>0</v>
      </c>
      <c r="K20" s="307"/>
      <c r="L20" s="408"/>
      <c r="M20" s="457"/>
      <c r="N20" s="28"/>
      <c r="O20" s="274"/>
      <c r="P20" s="408"/>
      <c r="Q20" s="457"/>
      <c r="R20" s="28"/>
      <c r="S20" s="274"/>
      <c r="T20" s="408"/>
      <c r="U20" s="457"/>
      <c r="V20" s="28"/>
      <c r="W20" s="274"/>
      <c r="X20" s="408"/>
      <c r="Y20" s="411"/>
      <c r="Z20" s="30"/>
      <c r="AA20" s="120"/>
    </row>
    <row r="21" spans="1:28" ht="27.75" customHeight="1">
      <c r="A21" s="119"/>
      <c r="B21" s="633"/>
      <c r="C21" s="215" t="s">
        <v>186</v>
      </c>
      <c r="D21" s="408">
        <v>1040</v>
      </c>
      <c r="E21" s="411">
        <f t="shared" si="4"/>
        <v>0</v>
      </c>
      <c r="F21" s="25">
        <f t="shared" si="5"/>
        <v>0</v>
      </c>
      <c r="G21" s="230"/>
      <c r="H21" s="408"/>
      <c r="I21" s="457"/>
      <c r="J21" s="31"/>
      <c r="K21" s="307"/>
      <c r="L21" s="408"/>
      <c r="M21" s="457"/>
      <c r="N21" s="28"/>
      <c r="O21" s="274"/>
      <c r="P21" s="408"/>
      <c r="Q21" s="457"/>
      <c r="R21" s="28"/>
      <c r="S21" s="274"/>
      <c r="T21" s="408"/>
      <c r="U21" s="457"/>
      <c r="V21" s="28"/>
      <c r="W21" s="274"/>
      <c r="X21" s="408"/>
      <c r="Y21" s="411"/>
      <c r="Z21" s="30"/>
      <c r="AA21" s="120"/>
    </row>
    <row r="22" spans="1:28" ht="27.75" customHeight="1">
      <c r="A22" s="119"/>
      <c r="B22" s="633"/>
      <c r="C22" s="214" t="s">
        <v>307</v>
      </c>
      <c r="D22" s="413">
        <v>760</v>
      </c>
      <c r="E22" s="411">
        <f t="shared" si="4"/>
        <v>0</v>
      </c>
      <c r="F22" s="25">
        <f t="shared" si="5"/>
        <v>0</v>
      </c>
      <c r="G22" s="231"/>
      <c r="H22" s="421"/>
      <c r="I22" s="458"/>
      <c r="J22" s="31"/>
      <c r="K22" s="308"/>
      <c r="L22" s="421"/>
      <c r="M22" s="458"/>
      <c r="N22" s="32"/>
      <c r="O22" s="328"/>
      <c r="P22" s="421"/>
      <c r="Q22" s="458"/>
      <c r="R22" s="32"/>
      <c r="S22" s="328"/>
      <c r="T22" s="421"/>
      <c r="U22" s="458"/>
      <c r="V22" s="32"/>
      <c r="W22" s="308"/>
      <c r="X22" s="421"/>
      <c r="Y22" s="414"/>
      <c r="Z22" s="30"/>
      <c r="AA22" s="120"/>
    </row>
    <row r="23" spans="1:28" ht="27.75" customHeight="1" thickBot="1">
      <c r="A23" s="119"/>
      <c r="B23" s="633"/>
      <c r="C23" s="218" t="s">
        <v>187</v>
      </c>
      <c r="D23" s="413">
        <v>170</v>
      </c>
      <c r="E23" s="414">
        <f t="shared" si="4"/>
        <v>0</v>
      </c>
      <c r="F23" s="34">
        <f t="shared" si="5"/>
        <v>0</v>
      </c>
      <c r="G23" s="231"/>
      <c r="H23" s="421"/>
      <c r="I23" s="458"/>
      <c r="J23" s="31"/>
      <c r="K23" s="308"/>
      <c r="L23" s="421"/>
      <c r="M23" s="458"/>
      <c r="N23" s="32"/>
      <c r="O23" s="308"/>
      <c r="P23" s="421"/>
      <c r="Q23" s="458"/>
      <c r="R23" s="32"/>
      <c r="S23" s="308"/>
      <c r="T23" s="421"/>
      <c r="U23" s="458"/>
      <c r="V23" s="32"/>
      <c r="W23" s="328"/>
      <c r="X23" s="421"/>
      <c r="Y23" s="414"/>
      <c r="Z23" s="73"/>
      <c r="AA23" s="120"/>
      <c r="AB23" s="54"/>
    </row>
    <row r="24" spans="1:28" ht="27.75" customHeight="1">
      <c r="A24" s="119"/>
      <c r="B24" s="624" t="s">
        <v>12</v>
      </c>
      <c r="C24" s="219" t="s">
        <v>188</v>
      </c>
      <c r="D24" s="415">
        <v>770</v>
      </c>
      <c r="E24" s="416">
        <f t="shared" si="4"/>
        <v>0</v>
      </c>
      <c r="F24" s="22">
        <f t="shared" si="5"/>
        <v>0</v>
      </c>
      <c r="G24" s="338" t="s">
        <v>347</v>
      </c>
      <c r="H24" s="409"/>
      <c r="I24" s="416"/>
      <c r="J24" s="25">
        <f t="shared" si="2"/>
        <v>0</v>
      </c>
      <c r="K24" s="309"/>
      <c r="L24" s="409"/>
      <c r="M24" s="494"/>
      <c r="N24" s="53"/>
      <c r="O24" s="327"/>
      <c r="P24" s="409"/>
      <c r="Q24" s="494"/>
      <c r="R24" s="53"/>
      <c r="S24" s="327"/>
      <c r="T24" s="409"/>
      <c r="U24" s="494"/>
      <c r="V24" s="53"/>
      <c r="W24" s="327"/>
      <c r="X24" s="409"/>
      <c r="Y24" s="416"/>
      <c r="Z24" s="75"/>
      <c r="AA24" s="120"/>
    </row>
    <row r="25" spans="1:28" ht="27.75" customHeight="1">
      <c r="A25" s="119"/>
      <c r="B25" s="625"/>
      <c r="C25" s="214" t="s">
        <v>189</v>
      </c>
      <c r="D25" s="407">
        <v>2640</v>
      </c>
      <c r="E25" s="411">
        <f t="shared" si="4"/>
        <v>0</v>
      </c>
      <c r="F25" s="25">
        <f t="shared" si="5"/>
        <v>0</v>
      </c>
      <c r="G25" s="230" t="s">
        <v>339</v>
      </c>
      <c r="H25" s="408">
        <v>100</v>
      </c>
      <c r="I25" s="452">
        <f t="shared" ref="I25" si="6">IF(+J25&gt;0,+H25,0)</f>
        <v>0</v>
      </c>
      <c r="J25" s="25">
        <f t="shared" si="2"/>
        <v>0</v>
      </c>
      <c r="K25" s="307"/>
      <c r="L25" s="408"/>
      <c r="M25" s="459"/>
      <c r="N25" s="33"/>
      <c r="O25" s="274"/>
      <c r="P25" s="408"/>
      <c r="Q25" s="459"/>
      <c r="R25" s="33"/>
      <c r="S25" s="274"/>
      <c r="T25" s="408"/>
      <c r="U25" s="459"/>
      <c r="V25" s="33"/>
      <c r="W25" s="274"/>
      <c r="X25" s="408"/>
      <c r="Y25" s="411"/>
      <c r="Z25" s="30"/>
    </row>
    <row r="26" spans="1:28" ht="27.75" customHeight="1">
      <c r="A26" s="119"/>
      <c r="B26" s="625"/>
      <c r="C26" s="215" t="s">
        <v>190</v>
      </c>
      <c r="D26" s="408">
        <v>400</v>
      </c>
      <c r="E26" s="411">
        <f t="shared" si="4"/>
        <v>0</v>
      </c>
      <c r="F26" s="25">
        <f t="shared" si="5"/>
        <v>0</v>
      </c>
      <c r="G26" s="229"/>
      <c r="H26" s="408"/>
      <c r="I26" s="459"/>
      <c r="J26" s="31"/>
      <c r="K26" s="274"/>
      <c r="L26" s="408"/>
      <c r="M26" s="459"/>
      <c r="N26" s="33"/>
      <c r="O26" s="274"/>
      <c r="P26" s="408"/>
      <c r="Q26" s="459"/>
      <c r="R26" s="33"/>
      <c r="S26" s="274"/>
      <c r="T26" s="408"/>
      <c r="U26" s="459"/>
      <c r="V26" s="33"/>
      <c r="W26" s="274"/>
      <c r="X26" s="408"/>
      <c r="Y26" s="411"/>
      <c r="Z26" s="30"/>
    </row>
    <row r="27" spans="1:28" ht="27.75" customHeight="1">
      <c r="A27" s="119"/>
      <c r="B27" s="625"/>
      <c r="C27" s="215" t="s">
        <v>191</v>
      </c>
      <c r="D27" s="408">
        <v>380</v>
      </c>
      <c r="E27" s="411">
        <f t="shared" si="4"/>
        <v>0</v>
      </c>
      <c r="F27" s="25">
        <f t="shared" si="5"/>
        <v>0</v>
      </c>
      <c r="G27" s="230"/>
      <c r="H27" s="408"/>
      <c r="I27" s="459"/>
      <c r="J27" s="31"/>
      <c r="K27" s="307"/>
      <c r="L27" s="408"/>
      <c r="M27" s="459"/>
      <c r="N27" s="33"/>
      <c r="O27" s="274"/>
      <c r="P27" s="408"/>
      <c r="Q27" s="459"/>
      <c r="R27" s="33"/>
      <c r="S27" s="274"/>
      <c r="T27" s="408"/>
      <c r="U27" s="459"/>
      <c r="V27" s="33"/>
      <c r="W27" s="274"/>
      <c r="X27" s="408"/>
      <c r="Y27" s="411"/>
      <c r="Z27" s="30"/>
    </row>
    <row r="28" spans="1:28" ht="27.75" customHeight="1">
      <c r="A28" s="119"/>
      <c r="B28" s="625"/>
      <c r="C28" s="215" t="s">
        <v>352</v>
      </c>
      <c r="D28" s="408">
        <v>370</v>
      </c>
      <c r="E28" s="411">
        <f t="shared" si="4"/>
        <v>0</v>
      </c>
      <c r="F28" s="25">
        <f t="shared" si="5"/>
        <v>0</v>
      </c>
      <c r="G28" s="230"/>
      <c r="H28" s="408"/>
      <c r="I28" s="459"/>
      <c r="J28" s="31"/>
      <c r="K28" s="307"/>
      <c r="L28" s="408"/>
      <c r="M28" s="459"/>
      <c r="N28" s="33"/>
      <c r="O28" s="274"/>
      <c r="P28" s="408"/>
      <c r="Q28" s="459"/>
      <c r="R28" s="33"/>
      <c r="S28" s="274"/>
      <c r="T28" s="408"/>
      <c r="U28" s="459"/>
      <c r="V28" s="33"/>
      <c r="W28" s="274"/>
      <c r="X28" s="408"/>
      <c r="Y28" s="411"/>
      <c r="Z28" s="30"/>
      <c r="AB28" s="54"/>
    </row>
    <row r="29" spans="1:28" ht="27.75" customHeight="1">
      <c r="A29" s="119"/>
      <c r="B29" s="625"/>
      <c r="C29" s="214" t="s">
        <v>192</v>
      </c>
      <c r="D29" s="408">
        <v>40</v>
      </c>
      <c r="E29" s="411">
        <f t="shared" si="4"/>
        <v>0</v>
      </c>
      <c r="F29" s="25">
        <f t="shared" si="5"/>
        <v>0</v>
      </c>
      <c r="G29" s="230" t="s">
        <v>170</v>
      </c>
      <c r="H29" s="408">
        <v>50</v>
      </c>
      <c r="I29" s="452">
        <f>IF(+J29&gt;0,+H29,0)</f>
        <v>0</v>
      </c>
      <c r="J29" s="25">
        <f t="shared" si="2"/>
        <v>0</v>
      </c>
      <c r="K29" s="307"/>
      <c r="L29" s="408"/>
      <c r="M29" s="459"/>
      <c r="N29" s="33"/>
      <c r="O29" s="274"/>
      <c r="P29" s="408"/>
      <c r="Q29" s="459"/>
      <c r="R29" s="33"/>
      <c r="S29" s="274"/>
      <c r="T29" s="408"/>
      <c r="U29" s="459"/>
      <c r="V29" s="33"/>
      <c r="W29" s="308"/>
      <c r="X29" s="421"/>
      <c r="Y29" s="414"/>
      <c r="Z29" s="30"/>
    </row>
    <row r="30" spans="1:28" ht="27.75" customHeight="1" thickBot="1">
      <c r="A30" s="119"/>
      <c r="B30" s="630"/>
      <c r="C30" s="220" t="s">
        <v>193</v>
      </c>
      <c r="D30" s="417">
        <v>110</v>
      </c>
      <c r="E30" s="418">
        <f t="shared" si="4"/>
        <v>0</v>
      </c>
      <c r="F30" s="65">
        <f t="shared" si="5"/>
        <v>0</v>
      </c>
      <c r="G30" s="233"/>
      <c r="H30" s="417"/>
      <c r="I30" s="460"/>
      <c r="J30" s="31"/>
      <c r="K30" s="310"/>
      <c r="L30" s="417"/>
      <c r="M30" s="460"/>
      <c r="N30" s="60"/>
      <c r="O30" s="329"/>
      <c r="P30" s="417"/>
      <c r="Q30" s="460"/>
      <c r="R30" s="60"/>
      <c r="S30" s="329"/>
      <c r="T30" s="417"/>
      <c r="U30" s="460"/>
      <c r="V30" s="60"/>
      <c r="W30" s="329"/>
      <c r="X30" s="417"/>
      <c r="Y30" s="418"/>
      <c r="Z30" s="35"/>
    </row>
    <row r="31" spans="1:28" ht="27.75" customHeight="1">
      <c r="A31" s="119"/>
      <c r="B31" s="624" t="s">
        <v>13</v>
      </c>
      <c r="C31" s="221" t="s">
        <v>194</v>
      </c>
      <c r="D31" s="419">
        <v>980</v>
      </c>
      <c r="E31" s="420">
        <f t="shared" si="4"/>
        <v>0</v>
      </c>
      <c r="F31" s="76">
        <f t="shared" si="5"/>
        <v>0</v>
      </c>
      <c r="G31" s="234" t="s">
        <v>140</v>
      </c>
      <c r="H31" s="461">
        <v>50</v>
      </c>
      <c r="I31" s="452">
        <f t="shared" ref="I31:I34" si="7">IF(+J31&gt;0,+H31,0)</f>
        <v>0</v>
      </c>
      <c r="J31" s="25">
        <f t="shared" si="2"/>
        <v>0</v>
      </c>
      <c r="K31" s="311"/>
      <c r="L31" s="461"/>
      <c r="M31" s="452"/>
      <c r="N31" s="121"/>
      <c r="O31" s="396"/>
      <c r="P31" s="428"/>
      <c r="Q31" s="429"/>
      <c r="R31" s="57">
        <f t="shared" ref="R31:R34" si="8">+R$6</f>
        <v>0</v>
      </c>
      <c r="S31" s="350" t="s">
        <v>104</v>
      </c>
      <c r="T31" s="428">
        <v>540</v>
      </c>
      <c r="U31" s="515">
        <f t="shared" ref="U31:U55" si="9">ROUND(V31*T31/100,-1)</f>
        <v>0</v>
      </c>
      <c r="V31" s="57">
        <f t="shared" ref="V31:V38" si="10">+V$6</f>
        <v>0</v>
      </c>
      <c r="W31" s="368"/>
      <c r="X31" s="525"/>
      <c r="Y31" s="429"/>
      <c r="Z31" s="122"/>
      <c r="AA31" s="120"/>
    </row>
    <row r="32" spans="1:28" ht="27.75" customHeight="1">
      <c r="A32" s="119"/>
      <c r="B32" s="625"/>
      <c r="C32" s="222" t="s">
        <v>195</v>
      </c>
      <c r="D32" s="421">
        <v>1330</v>
      </c>
      <c r="E32" s="411">
        <f t="shared" si="4"/>
        <v>0</v>
      </c>
      <c r="F32" s="25">
        <f t="shared" si="5"/>
        <v>0</v>
      </c>
      <c r="G32" s="235" t="s">
        <v>141</v>
      </c>
      <c r="H32" s="462">
        <v>150</v>
      </c>
      <c r="I32" s="411">
        <f t="shared" si="7"/>
        <v>0</v>
      </c>
      <c r="J32" s="25">
        <f t="shared" si="2"/>
        <v>0</v>
      </c>
      <c r="K32" s="312"/>
      <c r="L32" s="462"/>
      <c r="M32" s="411"/>
      <c r="N32" s="29"/>
      <c r="O32" s="261"/>
      <c r="P32" s="407"/>
      <c r="Q32" s="422"/>
      <c r="R32" s="26">
        <f t="shared" si="8"/>
        <v>0</v>
      </c>
      <c r="S32" s="317" t="s">
        <v>105</v>
      </c>
      <c r="T32" s="407">
        <v>700</v>
      </c>
      <c r="U32" s="422">
        <f t="shared" si="9"/>
        <v>0</v>
      </c>
      <c r="V32" s="26">
        <f t="shared" si="10"/>
        <v>0</v>
      </c>
      <c r="W32" s="305"/>
      <c r="X32" s="408"/>
      <c r="Y32" s="422"/>
      <c r="Z32" s="40"/>
      <c r="AA32" s="120"/>
    </row>
    <row r="33" spans="1:27" ht="27.75" customHeight="1">
      <c r="A33" s="119"/>
      <c r="B33" s="625"/>
      <c r="C33" s="212" t="s">
        <v>196</v>
      </c>
      <c r="D33" s="413">
        <v>680</v>
      </c>
      <c r="E33" s="422">
        <f t="shared" si="4"/>
        <v>0</v>
      </c>
      <c r="F33" s="25">
        <f t="shared" si="5"/>
        <v>0</v>
      </c>
      <c r="G33" s="305" t="s">
        <v>340</v>
      </c>
      <c r="H33" s="439"/>
      <c r="I33" s="422">
        <f t="shared" si="7"/>
        <v>0</v>
      </c>
      <c r="J33" s="25">
        <f t="shared" si="2"/>
        <v>0</v>
      </c>
      <c r="K33" s="305"/>
      <c r="L33" s="439"/>
      <c r="M33" s="422"/>
      <c r="N33" s="29"/>
      <c r="O33" s="287" t="s">
        <v>393</v>
      </c>
      <c r="P33" s="407"/>
      <c r="Q33" s="422"/>
      <c r="R33" s="26">
        <f t="shared" si="8"/>
        <v>0</v>
      </c>
      <c r="S33" s="317" t="s">
        <v>216</v>
      </c>
      <c r="T33" s="407">
        <v>360</v>
      </c>
      <c r="U33" s="422">
        <f t="shared" si="9"/>
        <v>0</v>
      </c>
      <c r="V33" s="26">
        <f t="shared" si="10"/>
        <v>0</v>
      </c>
      <c r="W33" s="312"/>
      <c r="X33" s="408"/>
      <c r="Y33" s="422"/>
      <c r="Z33" s="40"/>
      <c r="AA33" s="120"/>
    </row>
    <row r="34" spans="1:27" ht="27.75" customHeight="1">
      <c r="A34" s="119"/>
      <c r="B34" s="625"/>
      <c r="C34" s="215" t="s">
        <v>358</v>
      </c>
      <c r="D34" s="423">
        <v>1300</v>
      </c>
      <c r="E34" s="422">
        <f t="shared" si="4"/>
        <v>0</v>
      </c>
      <c r="F34" s="25">
        <f t="shared" si="5"/>
        <v>0</v>
      </c>
      <c r="G34" s="236" t="s">
        <v>142</v>
      </c>
      <c r="H34" s="463">
        <v>50</v>
      </c>
      <c r="I34" s="422">
        <f t="shared" si="7"/>
        <v>0</v>
      </c>
      <c r="J34" s="25">
        <f t="shared" si="2"/>
        <v>0</v>
      </c>
      <c r="K34" s="313"/>
      <c r="L34" s="463"/>
      <c r="M34" s="422"/>
      <c r="N34" s="29"/>
      <c r="O34" s="397"/>
      <c r="P34" s="446"/>
      <c r="Q34" s="422"/>
      <c r="R34" s="26">
        <f t="shared" si="8"/>
        <v>0</v>
      </c>
      <c r="S34" s="330" t="s">
        <v>106</v>
      </c>
      <c r="T34" s="407">
        <v>500</v>
      </c>
      <c r="U34" s="422">
        <f t="shared" si="9"/>
        <v>0</v>
      </c>
      <c r="V34" s="26">
        <f t="shared" si="10"/>
        <v>0</v>
      </c>
      <c r="W34" s="247"/>
      <c r="X34" s="526"/>
      <c r="Y34" s="422"/>
      <c r="Z34" s="40"/>
      <c r="AA34" s="120"/>
    </row>
    <row r="35" spans="1:27" ht="27.75" customHeight="1">
      <c r="A35" s="119"/>
      <c r="B35" s="625"/>
      <c r="C35" s="215" t="s">
        <v>197</v>
      </c>
      <c r="D35" s="423">
        <v>1150</v>
      </c>
      <c r="E35" s="422">
        <f t="shared" si="4"/>
        <v>0</v>
      </c>
      <c r="F35" s="25">
        <f t="shared" si="5"/>
        <v>0</v>
      </c>
      <c r="G35" s="236"/>
      <c r="H35" s="463"/>
      <c r="I35" s="422"/>
      <c r="J35" s="31"/>
      <c r="K35" s="314"/>
      <c r="L35" s="463"/>
      <c r="M35" s="422"/>
      <c r="N35" s="29"/>
      <c r="O35" s="212"/>
      <c r="P35" s="407"/>
      <c r="Q35" s="422">
        <f t="shared" ref="Q33:Q36" si="11">ROUND(R35*P35/100,-1)</f>
        <v>0</v>
      </c>
      <c r="R35" s="29"/>
      <c r="S35" s="317" t="s">
        <v>217</v>
      </c>
      <c r="T35" s="407">
        <v>410</v>
      </c>
      <c r="U35" s="422">
        <f t="shared" si="9"/>
        <v>0</v>
      </c>
      <c r="V35" s="26">
        <f t="shared" si="10"/>
        <v>0</v>
      </c>
      <c r="W35" s="305"/>
      <c r="X35" s="408"/>
      <c r="Y35" s="422"/>
      <c r="Z35" s="40"/>
      <c r="AA35" s="120"/>
    </row>
    <row r="36" spans="1:27" ht="27.75" customHeight="1">
      <c r="A36" s="119"/>
      <c r="B36" s="625"/>
      <c r="C36" s="212" t="s">
        <v>198</v>
      </c>
      <c r="D36" s="413">
        <v>4070</v>
      </c>
      <c r="E36" s="422">
        <f t="shared" si="4"/>
        <v>0</v>
      </c>
      <c r="F36" s="25">
        <f t="shared" si="5"/>
        <v>0</v>
      </c>
      <c r="G36" s="228" t="s">
        <v>143</v>
      </c>
      <c r="H36" s="439">
        <v>50</v>
      </c>
      <c r="I36" s="422">
        <f t="shared" ref="I36:I38" si="12">IF(+J36&gt;0,+H36,0)</f>
        <v>0</v>
      </c>
      <c r="J36" s="25">
        <f t="shared" si="2"/>
        <v>0</v>
      </c>
      <c r="K36" s="305"/>
      <c r="L36" s="439"/>
      <c r="M36" s="422"/>
      <c r="N36" s="29"/>
      <c r="O36" s="317"/>
      <c r="P36" s="407"/>
      <c r="Q36" s="422">
        <f t="shared" si="11"/>
        <v>0</v>
      </c>
      <c r="R36" s="29"/>
      <c r="S36" s="317" t="s">
        <v>218</v>
      </c>
      <c r="T36" s="407">
        <v>450</v>
      </c>
      <c r="U36" s="422">
        <f t="shared" si="9"/>
        <v>0</v>
      </c>
      <c r="V36" s="26">
        <f t="shared" si="10"/>
        <v>0</v>
      </c>
      <c r="W36" s="247"/>
      <c r="X36" s="526"/>
      <c r="Y36" s="422"/>
      <c r="Z36" s="40"/>
      <c r="AA36" s="120"/>
    </row>
    <row r="37" spans="1:27" ht="27.75" customHeight="1">
      <c r="A37" s="119"/>
      <c r="B37" s="625"/>
      <c r="C37" s="212" t="s">
        <v>368</v>
      </c>
      <c r="D37" s="413">
        <v>3120</v>
      </c>
      <c r="E37" s="422">
        <f t="shared" si="4"/>
        <v>0</v>
      </c>
      <c r="F37" s="25">
        <f t="shared" si="5"/>
        <v>0</v>
      </c>
      <c r="G37" s="237" t="s">
        <v>369</v>
      </c>
      <c r="H37" s="435">
        <v>400</v>
      </c>
      <c r="I37" s="422">
        <f t="shared" si="12"/>
        <v>0</v>
      </c>
      <c r="J37" s="25">
        <f t="shared" si="2"/>
        <v>0</v>
      </c>
      <c r="K37" s="247"/>
      <c r="L37" s="435"/>
      <c r="M37" s="422"/>
      <c r="N37" s="29"/>
      <c r="O37" s="247"/>
      <c r="P37" s="412"/>
      <c r="Q37" s="422"/>
      <c r="R37" s="29"/>
      <c r="S37" s="317" t="s">
        <v>219</v>
      </c>
      <c r="T37" s="407">
        <v>1560</v>
      </c>
      <c r="U37" s="422">
        <f t="shared" si="9"/>
        <v>0</v>
      </c>
      <c r="V37" s="26">
        <f t="shared" si="10"/>
        <v>0</v>
      </c>
      <c r="W37" s="305"/>
      <c r="X37" s="408"/>
      <c r="Y37" s="422"/>
      <c r="Z37" s="40"/>
      <c r="AA37" s="120"/>
    </row>
    <row r="38" spans="1:27" ht="27.75" customHeight="1">
      <c r="A38" s="119"/>
      <c r="B38" s="625"/>
      <c r="C38" s="212" t="s">
        <v>199</v>
      </c>
      <c r="D38" s="413">
        <v>1940</v>
      </c>
      <c r="E38" s="422">
        <f t="shared" si="4"/>
        <v>0</v>
      </c>
      <c r="F38" s="25">
        <f t="shared" si="5"/>
        <v>0</v>
      </c>
      <c r="G38" s="238" t="s">
        <v>319</v>
      </c>
      <c r="H38" s="464">
        <v>200</v>
      </c>
      <c r="I38" s="422">
        <f t="shared" si="12"/>
        <v>0</v>
      </c>
      <c r="J38" s="25">
        <f t="shared" si="2"/>
        <v>0</v>
      </c>
      <c r="K38" s="315"/>
      <c r="L38" s="464"/>
      <c r="M38" s="422"/>
      <c r="N38" s="29"/>
      <c r="O38" s="247"/>
      <c r="P38" s="412"/>
      <c r="Q38" s="422"/>
      <c r="R38" s="29"/>
      <c r="S38" s="317" t="s">
        <v>220</v>
      </c>
      <c r="T38" s="407">
        <v>490</v>
      </c>
      <c r="U38" s="422">
        <f t="shared" si="9"/>
        <v>0</v>
      </c>
      <c r="V38" s="26">
        <f t="shared" si="10"/>
        <v>0</v>
      </c>
      <c r="W38" s="247"/>
      <c r="X38" s="412"/>
      <c r="Y38" s="422"/>
      <c r="Z38" s="40"/>
      <c r="AA38" s="120"/>
    </row>
    <row r="39" spans="1:27" ht="27.75" customHeight="1">
      <c r="A39" s="119"/>
      <c r="B39" s="625"/>
      <c r="C39" s="212" t="s">
        <v>200</v>
      </c>
      <c r="D39" s="413">
        <v>1050</v>
      </c>
      <c r="E39" s="422">
        <f t="shared" si="4"/>
        <v>0</v>
      </c>
      <c r="F39" s="25">
        <f t="shared" si="5"/>
        <v>0</v>
      </c>
      <c r="G39" s="236" t="s">
        <v>144</v>
      </c>
      <c r="H39" s="465">
        <v>50</v>
      </c>
      <c r="I39" s="422">
        <f>IF(+J39&gt;0,+H39,0)</f>
        <v>0</v>
      </c>
      <c r="J39" s="25">
        <f t="shared" si="2"/>
        <v>0</v>
      </c>
      <c r="K39" s="316"/>
      <c r="L39" s="465"/>
      <c r="M39" s="422"/>
      <c r="N39" s="29"/>
      <c r="O39" s="247"/>
      <c r="P39" s="412"/>
      <c r="Q39" s="422"/>
      <c r="R39" s="29"/>
      <c r="S39" s="317"/>
      <c r="T39" s="407"/>
      <c r="U39" s="422">
        <f t="shared" si="9"/>
        <v>0</v>
      </c>
      <c r="V39" s="41"/>
      <c r="W39" s="317"/>
      <c r="X39" s="408"/>
      <c r="Y39" s="422"/>
      <c r="Z39" s="30"/>
      <c r="AA39" s="120"/>
    </row>
    <row r="40" spans="1:27" ht="27.75" hidden="1" customHeight="1">
      <c r="A40" s="119"/>
      <c r="B40" s="625"/>
      <c r="C40" s="305" t="s">
        <v>304</v>
      </c>
      <c r="D40" s="413"/>
      <c r="E40" s="422"/>
      <c r="F40" s="25">
        <f t="shared" si="5"/>
        <v>0</v>
      </c>
      <c r="G40" s="228"/>
      <c r="H40" s="407"/>
      <c r="I40" s="422"/>
      <c r="J40" s="31"/>
      <c r="K40" s="212"/>
      <c r="L40" s="407"/>
      <c r="M40" s="422"/>
      <c r="N40" s="41"/>
      <c r="O40" s="317"/>
      <c r="P40" s="407"/>
      <c r="Q40" s="422">
        <f>ROUND(R40*P40/100,-1)</f>
        <v>0</v>
      </c>
      <c r="R40" s="29"/>
      <c r="S40" s="317"/>
      <c r="T40" s="407"/>
      <c r="U40" s="422">
        <f t="shared" si="9"/>
        <v>0</v>
      </c>
      <c r="V40" s="41"/>
      <c r="W40" s="317"/>
      <c r="X40" s="408"/>
      <c r="Y40" s="422"/>
      <c r="Z40" s="30"/>
      <c r="AA40" s="120"/>
    </row>
    <row r="41" spans="1:27" ht="27.75" customHeight="1">
      <c r="A41" s="119"/>
      <c r="B41" s="625"/>
      <c r="C41" s="212" t="s">
        <v>392</v>
      </c>
      <c r="D41" s="413">
        <v>1900</v>
      </c>
      <c r="E41" s="422">
        <f t="shared" si="4"/>
        <v>0</v>
      </c>
      <c r="F41" s="25">
        <f t="shared" si="5"/>
        <v>0</v>
      </c>
      <c r="G41" s="228" t="s">
        <v>145</v>
      </c>
      <c r="H41" s="407">
        <v>50</v>
      </c>
      <c r="I41" s="422">
        <f t="shared" ref="I41:I48" si="13">IF(+J41&gt;0,+H41,0)</f>
        <v>0</v>
      </c>
      <c r="J41" s="25">
        <f t="shared" si="2"/>
        <v>0</v>
      </c>
      <c r="K41" s="317"/>
      <c r="L41" s="407"/>
      <c r="M41" s="422"/>
      <c r="N41" s="41"/>
      <c r="O41" s="247"/>
      <c r="P41" s="412"/>
      <c r="Q41" s="422"/>
      <c r="R41" s="29"/>
      <c r="S41" s="317"/>
      <c r="T41" s="407"/>
      <c r="U41" s="422">
        <f t="shared" si="9"/>
        <v>0</v>
      </c>
      <c r="V41" s="41"/>
      <c r="W41" s="317"/>
      <c r="X41" s="408"/>
      <c r="Y41" s="422"/>
      <c r="Z41" s="30"/>
      <c r="AA41" s="120"/>
    </row>
    <row r="42" spans="1:27" ht="27.75" customHeight="1">
      <c r="A42" s="119"/>
      <c r="B42" s="625"/>
      <c r="C42" s="212" t="s">
        <v>305</v>
      </c>
      <c r="D42" s="413">
        <v>5010</v>
      </c>
      <c r="E42" s="422">
        <f t="shared" si="4"/>
        <v>0</v>
      </c>
      <c r="F42" s="25">
        <f t="shared" si="5"/>
        <v>0</v>
      </c>
      <c r="G42" s="228" t="s">
        <v>146</v>
      </c>
      <c r="H42" s="407">
        <v>500</v>
      </c>
      <c r="I42" s="422">
        <f t="shared" si="13"/>
        <v>0</v>
      </c>
      <c r="J42" s="25">
        <f t="shared" si="2"/>
        <v>0</v>
      </c>
      <c r="K42" s="317"/>
      <c r="L42" s="407"/>
      <c r="M42" s="422"/>
      <c r="N42" s="41"/>
      <c r="O42" s="332"/>
      <c r="P42" s="446"/>
      <c r="Q42" s="422"/>
      <c r="R42" s="29"/>
      <c r="S42" s="317"/>
      <c r="T42" s="407"/>
      <c r="U42" s="422">
        <f t="shared" si="9"/>
        <v>0</v>
      </c>
      <c r="V42" s="41"/>
      <c r="W42" s="317"/>
      <c r="X42" s="408"/>
      <c r="Y42" s="422"/>
      <c r="Z42" s="30"/>
      <c r="AA42" s="120"/>
    </row>
    <row r="43" spans="1:27" ht="27.75" customHeight="1">
      <c r="A43" s="119"/>
      <c r="B43" s="625"/>
      <c r="C43" s="212" t="s">
        <v>201</v>
      </c>
      <c r="D43" s="407">
        <v>3400</v>
      </c>
      <c r="E43" s="422">
        <f t="shared" si="4"/>
        <v>0</v>
      </c>
      <c r="F43" s="25">
        <f t="shared" si="5"/>
        <v>0</v>
      </c>
      <c r="G43" s="228" t="s">
        <v>147</v>
      </c>
      <c r="H43" s="407">
        <v>300</v>
      </c>
      <c r="I43" s="422">
        <f t="shared" si="13"/>
        <v>0</v>
      </c>
      <c r="J43" s="25">
        <f t="shared" si="2"/>
        <v>0</v>
      </c>
      <c r="K43" s="317"/>
      <c r="L43" s="407"/>
      <c r="M43" s="422"/>
      <c r="N43" s="41"/>
      <c r="O43" s="317"/>
      <c r="P43" s="407"/>
      <c r="Q43" s="422">
        <f>ROUND(R43*P43/100,-1)</f>
        <v>0</v>
      </c>
      <c r="R43" s="29"/>
      <c r="S43" s="317"/>
      <c r="T43" s="407"/>
      <c r="U43" s="422">
        <f t="shared" si="9"/>
        <v>0</v>
      </c>
      <c r="V43" s="41"/>
      <c r="W43" s="317"/>
      <c r="X43" s="408"/>
      <c r="Y43" s="422"/>
      <c r="Z43" s="30"/>
    </row>
    <row r="44" spans="1:27" ht="27.75" customHeight="1">
      <c r="A44" s="119"/>
      <c r="B44" s="625"/>
      <c r="C44" s="212" t="s">
        <v>202</v>
      </c>
      <c r="D44" s="413">
        <v>1680</v>
      </c>
      <c r="E44" s="422">
        <f t="shared" si="4"/>
        <v>0</v>
      </c>
      <c r="F44" s="25">
        <f t="shared" si="5"/>
        <v>0</v>
      </c>
      <c r="G44" s="228" t="s">
        <v>148</v>
      </c>
      <c r="H44" s="407">
        <v>100</v>
      </c>
      <c r="I44" s="422">
        <f t="shared" si="13"/>
        <v>0</v>
      </c>
      <c r="J44" s="25">
        <f t="shared" si="2"/>
        <v>0</v>
      </c>
      <c r="K44" s="317"/>
      <c r="L44" s="407"/>
      <c r="M44" s="422"/>
      <c r="N44" s="41"/>
      <c r="O44" s="317"/>
      <c r="P44" s="407"/>
      <c r="Q44" s="422">
        <f>ROUND(R44*P44/100,-1)</f>
        <v>0</v>
      </c>
      <c r="R44" s="29"/>
      <c r="S44" s="317"/>
      <c r="T44" s="407"/>
      <c r="U44" s="422">
        <f t="shared" si="9"/>
        <v>0</v>
      </c>
      <c r="V44" s="41"/>
      <c r="W44" s="317"/>
      <c r="X44" s="408"/>
      <c r="Y44" s="422"/>
      <c r="Z44" s="30"/>
    </row>
    <row r="45" spans="1:27" ht="27.75" customHeight="1">
      <c r="A45" s="119"/>
      <c r="B45" s="625"/>
      <c r="C45" s="212" t="s">
        <v>387</v>
      </c>
      <c r="D45" s="413">
        <v>3350</v>
      </c>
      <c r="E45" s="422">
        <f t="shared" si="4"/>
        <v>0</v>
      </c>
      <c r="F45" s="25">
        <f t="shared" si="5"/>
        <v>0</v>
      </c>
      <c r="G45" s="228"/>
      <c r="H45" s="466"/>
      <c r="I45" s="422">
        <f t="shared" si="13"/>
        <v>0</v>
      </c>
      <c r="J45" s="25">
        <f t="shared" si="2"/>
        <v>0</v>
      </c>
      <c r="K45" s="317"/>
      <c r="L45" s="466"/>
      <c r="M45" s="422"/>
      <c r="N45" s="41"/>
      <c r="O45" s="247"/>
      <c r="P45" s="412"/>
      <c r="Q45" s="422"/>
      <c r="R45" s="29"/>
      <c r="S45" s="317"/>
      <c r="T45" s="407"/>
      <c r="U45" s="422">
        <f t="shared" si="9"/>
        <v>0</v>
      </c>
      <c r="V45" s="41"/>
      <c r="W45" s="317"/>
      <c r="X45" s="408"/>
      <c r="Y45" s="422"/>
      <c r="Z45" s="30"/>
    </row>
    <row r="46" spans="1:27" ht="27.75" customHeight="1">
      <c r="A46" s="119"/>
      <c r="B46" s="625"/>
      <c r="C46" s="213" t="s">
        <v>351</v>
      </c>
      <c r="D46" s="407">
        <v>650</v>
      </c>
      <c r="E46" s="422">
        <f t="shared" si="4"/>
        <v>0</v>
      </c>
      <c r="F46" s="25">
        <f t="shared" si="5"/>
        <v>0</v>
      </c>
      <c r="G46" s="228" t="s">
        <v>149</v>
      </c>
      <c r="H46" s="466">
        <v>50</v>
      </c>
      <c r="I46" s="422">
        <f t="shared" si="13"/>
        <v>0</v>
      </c>
      <c r="J46" s="25">
        <f t="shared" si="2"/>
        <v>0</v>
      </c>
      <c r="K46" s="317"/>
      <c r="L46" s="466"/>
      <c r="M46" s="422"/>
      <c r="N46" s="41"/>
      <c r="O46" s="317"/>
      <c r="P46" s="466"/>
      <c r="Q46" s="498"/>
      <c r="R46" s="41"/>
      <c r="S46" s="317"/>
      <c r="T46" s="407"/>
      <c r="U46" s="422">
        <f t="shared" si="9"/>
        <v>0</v>
      </c>
      <c r="V46" s="41"/>
      <c r="W46" s="317"/>
      <c r="X46" s="408"/>
      <c r="Y46" s="422"/>
      <c r="Z46" s="30"/>
    </row>
    <row r="47" spans="1:27" ht="27.75" customHeight="1" thickBot="1">
      <c r="A47" s="119"/>
      <c r="B47" s="625"/>
      <c r="C47" s="223" t="s">
        <v>306</v>
      </c>
      <c r="D47" s="413">
        <v>350</v>
      </c>
      <c r="E47" s="424">
        <f t="shared" si="4"/>
        <v>0</v>
      </c>
      <c r="F47" s="25">
        <f t="shared" si="5"/>
        <v>0</v>
      </c>
      <c r="G47" s="238" t="s">
        <v>150</v>
      </c>
      <c r="H47" s="413">
        <v>30</v>
      </c>
      <c r="I47" s="424">
        <f t="shared" si="13"/>
        <v>0</v>
      </c>
      <c r="J47" s="25">
        <f t="shared" si="2"/>
        <v>0</v>
      </c>
      <c r="K47" s="317"/>
      <c r="L47" s="407"/>
      <c r="M47" s="422"/>
      <c r="N47" s="41"/>
      <c r="O47" s="333"/>
      <c r="P47" s="407"/>
      <c r="Q47" s="498"/>
      <c r="R47" s="41"/>
      <c r="S47" s="317"/>
      <c r="T47" s="407"/>
      <c r="U47" s="422">
        <f t="shared" si="9"/>
        <v>0</v>
      </c>
      <c r="V47" s="41"/>
      <c r="W47" s="317"/>
      <c r="X47" s="408"/>
      <c r="Y47" s="422"/>
      <c r="Z47" s="30"/>
    </row>
    <row r="48" spans="1:27" ht="27.75" customHeight="1" thickBot="1">
      <c r="A48" s="119"/>
      <c r="B48" s="628" t="s">
        <v>14</v>
      </c>
      <c r="C48" s="224" t="s">
        <v>203</v>
      </c>
      <c r="D48" s="415">
        <v>1070</v>
      </c>
      <c r="E48" s="425">
        <f t="shared" si="4"/>
        <v>0</v>
      </c>
      <c r="F48" s="25">
        <f t="shared" si="5"/>
        <v>0</v>
      </c>
      <c r="G48" s="227" t="s">
        <v>151</v>
      </c>
      <c r="H48" s="406">
        <v>100</v>
      </c>
      <c r="I48" s="425">
        <f t="shared" si="13"/>
        <v>0</v>
      </c>
      <c r="J48" s="25">
        <f t="shared" si="2"/>
        <v>0</v>
      </c>
      <c r="K48" s="317"/>
      <c r="L48" s="407"/>
      <c r="M48" s="422"/>
      <c r="N48" s="41"/>
      <c r="O48" s="317"/>
      <c r="P48" s="407"/>
      <c r="Q48" s="498"/>
      <c r="R48" s="41"/>
      <c r="S48" s="317"/>
      <c r="T48" s="407"/>
      <c r="U48" s="422">
        <f t="shared" si="9"/>
        <v>0</v>
      </c>
      <c r="V48" s="41"/>
      <c r="W48" s="317"/>
      <c r="X48" s="408"/>
      <c r="Y48" s="422"/>
      <c r="Z48" s="73"/>
    </row>
    <row r="49" spans="1:27" ht="27.75" customHeight="1" thickBot="1">
      <c r="A49" s="119"/>
      <c r="B49" s="629"/>
      <c r="C49" s="225" t="s">
        <v>204</v>
      </c>
      <c r="D49" s="426">
        <v>600</v>
      </c>
      <c r="E49" s="427">
        <f t="shared" si="4"/>
        <v>0</v>
      </c>
      <c r="F49" s="25">
        <f t="shared" si="5"/>
        <v>0</v>
      </c>
      <c r="G49" s="228"/>
      <c r="H49" s="407"/>
      <c r="I49" s="495"/>
      <c r="J49" s="31"/>
      <c r="K49" s="317"/>
      <c r="L49" s="407"/>
      <c r="M49" s="495"/>
      <c r="N49" s="186"/>
      <c r="O49" s="317"/>
      <c r="P49" s="407"/>
      <c r="Q49" s="495"/>
      <c r="R49" s="186"/>
      <c r="S49" s="317"/>
      <c r="T49" s="407"/>
      <c r="U49" s="422">
        <f t="shared" si="9"/>
        <v>0</v>
      </c>
      <c r="V49" s="187"/>
      <c r="W49" s="247"/>
      <c r="X49" s="412"/>
      <c r="Y49" s="422"/>
      <c r="Z49" s="39"/>
      <c r="AA49" s="43"/>
    </row>
    <row r="50" spans="1:27" ht="27.75" customHeight="1" thickBot="1">
      <c r="A50" s="119"/>
      <c r="B50" s="624" t="s">
        <v>103</v>
      </c>
      <c r="C50" s="623" t="s">
        <v>388</v>
      </c>
      <c r="D50" s="428"/>
      <c r="E50" s="429"/>
      <c r="F50" s="25">
        <f t="shared" si="5"/>
        <v>0</v>
      </c>
      <c r="G50" s="228"/>
      <c r="H50" s="407"/>
      <c r="I50" s="495"/>
      <c r="J50" s="31"/>
      <c r="K50" s="317"/>
      <c r="L50" s="407"/>
      <c r="M50" s="495"/>
      <c r="N50" s="186"/>
      <c r="O50" s="317"/>
      <c r="P50" s="407"/>
      <c r="Q50" s="495"/>
      <c r="R50" s="186"/>
      <c r="S50" s="317"/>
      <c r="T50" s="407"/>
      <c r="U50" s="422">
        <f t="shared" si="9"/>
        <v>0</v>
      </c>
      <c r="V50" s="187"/>
      <c r="W50" s="317"/>
      <c r="X50" s="527"/>
      <c r="Y50" s="528"/>
      <c r="Z50" s="66"/>
      <c r="AA50" s="43"/>
    </row>
    <row r="51" spans="1:27" ht="27.75" customHeight="1" thickBot="1">
      <c r="A51" s="119"/>
      <c r="B51" s="630"/>
      <c r="C51" s="226" t="s">
        <v>205</v>
      </c>
      <c r="D51" s="413">
        <v>20</v>
      </c>
      <c r="E51" s="424">
        <f t="shared" si="4"/>
        <v>0</v>
      </c>
      <c r="F51" s="65">
        <f t="shared" si="5"/>
        <v>0</v>
      </c>
      <c r="G51" s="239"/>
      <c r="H51" s="426"/>
      <c r="I51" s="467"/>
      <c r="J51" s="31"/>
      <c r="K51" s="318"/>
      <c r="L51" s="426"/>
      <c r="M51" s="467"/>
      <c r="N51" s="44"/>
      <c r="O51" s="318"/>
      <c r="P51" s="426"/>
      <c r="Q51" s="467"/>
      <c r="R51" s="44"/>
      <c r="S51" s="318"/>
      <c r="T51" s="426"/>
      <c r="U51" s="427">
        <f t="shared" si="9"/>
        <v>0</v>
      </c>
      <c r="V51" s="44"/>
      <c r="W51" s="318"/>
      <c r="X51" s="529"/>
      <c r="Y51" s="530"/>
      <c r="Z51" s="123"/>
      <c r="AA51" s="43"/>
    </row>
    <row r="52" spans="1:27" ht="27.75" customHeight="1" thickBot="1">
      <c r="A52" s="119"/>
      <c r="B52" s="625" t="s">
        <v>15</v>
      </c>
      <c r="C52" s="211" t="s">
        <v>206</v>
      </c>
      <c r="D52" s="406">
        <v>1240</v>
      </c>
      <c r="E52" s="425">
        <f t="shared" si="4"/>
        <v>0</v>
      </c>
      <c r="F52" s="22">
        <f t="shared" si="5"/>
        <v>0</v>
      </c>
      <c r="G52" s="227" t="s">
        <v>152</v>
      </c>
      <c r="H52" s="406">
        <v>50</v>
      </c>
      <c r="I52" s="422">
        <f t="shared" ref="I52:I55" si="14">IF(+J52&gt;0,+H52,0)</f>
        <v>0</v>
      </c>
      <c r="J52" s="25">
        <f t="shared" si="2"/>
        <v>0</v>
      </c>
      <c r="K52" s="319"/>
      <c r="L52" s="406"/>
      <c r="M52" s="496"/>
      <c r="N52" s="42"/>
      <c r="O52" s="319"/>
      <c r="P52" s="406"/>
      <c r="Q52" s="496"/>
      <c r="R52" s="42"/>
      <c r="S52" s="319"/>
      <c r="T52" s="406"/>
      <c r="U52" s="425">
        <f t="shared" si="9"/>
        <v>0</v>
      </c>
      <c r="V52" s="42"/>
      <c r="W52" s="319"/>
      <c r="X52" s="531"/>
      <c r="Y52" s="532"/>
      <c r="Z52" s="124"/>
      <c r="AA52" s="43"/>
    </row>
    <row r="53" spans="1:27" ht="27.75" customHeight="1">
      <c r="A53" s="119"/>
      <c r="B53" s="625"/>
      <c r="C53" s="212" t="s">
        <v>207</v>
      </c>
      <c r="D53" s="413">
        <v>3840</v>
      </c>
      <c r="E53" s="422">
        <f t="shared" si="4"/>
        <v>0</v>
      </c>
      <c r="F53" s="76">
        <f t="shared" si="5"/>
        <v>0</v>
      </c>
      <c r="G53" s="240" t="s">
        <v>153</v>
      </c>
      <c r="H53" s="428">
        <v>50</v>
      </c>
      <c r="I53" s="422">
        <f t="shared" si="14"/>
        <v>0</v>
      </c>
      <c r="J53" s="25">
        <f t="shared" si="2"/>
        <v>0</v>
      </c>
      <c r="K53" s="320"/>
      <c r="L53" s="428"/>
      <c r="M53" s="497"/>
      <c r="N53" s="184"/>
      <c r="O53" s="320"/>
      <c r="P53" s="428"/>
      <c r="Q53" s="497"/>
      <c r="R53" s="185"/>
      <c r="S53" s="320"/>
      <c r="T53" s="428"/>
      <c r="U53" s="429">
        <f t="shared" si="9"/>
        <v>0</v>
      </c>
      <c r="V53" s="185"/>
      <c r="W53" s="320"/>
      <c r="X53" s="451"/>
      <c r="Y53" s="429"/>
      <c r="Z53" s="75"/>
    </row>
    <row r="54" spans="1:27" ht="27.75" customHeight="1">
      <c r="A54" s="119"/>
      <c r="B54" s="625"/>
      <c r="C54" s="217" t="s">
        <v>208</v>
      </c>
      <c r="D54" s="413">
        <v>1240</v>
      </c>
      <c r="E54" s="422">
        <f t="shared" si="4"/>
        <v>0</v>
      </c>
      <c r="F54" s="25">
        <f t="shared" si="5"/>
        <v>0</v>
      </c>
      <c r="G54" s="228" t="s">
        <v>154</v>
      </c>
      <c r="H54" s="407">
        <v>500</v>
      </c>
      <c r="I54" s="422">
        <f t="shared" si="14"/>
        <v>0</v>
      </c>
      <c r="J54" s="25">
        <f t="shared" si="2"/>
        <v>0</v>
      </c>
      <c r="K54" s="317"/>
      <c r="L54" s="407"/>
      <c r="M54" s="498"/>
      <c r="N54" s="46"/>
      <c r="O54" s="305"/>
      <c r="P54" s="407"/>
      <c r="Q54" s="422"/>
      <c r="R54" s="29"/>
      <c r="S54" s="317" t="s">
        <v>16</v>
      </c>
      <c r="T54" s="407">
        <v>490</v>
      </c>
      <c r="U54" s="422">
        <f t="shared" si="9"/>
        <v>0</v>
      </c>
      <c r="V54" s="26">
        <f t="shared" ref="V54:V55" si="15">+V$6</f>
        <v>0</v>
      </c>
      <c r="W54" s="305"/>
      <c r="X54" s="407"/>
      <c r="Y54" s="422"/>
      <c r="Z54" s="40"/>
      <c r="AA54" s="120"/>
    </row>
    <row r="55" spans="1:27" ht="27.75" customHeight="1" thickBot="1">
      <c r="A55" s="119"/>
      <c r="B55" s="625"/>
      <c r="C55" s="217" t="s">
        <v>162</v>
      </c>
      <c r="D55" s="413">
        <v>1310</v>
      </c>
      <c r="E55" s="422">
        <f t="shared" si="4"/>
        <v>0</v>
      </c>
      <c r="F55" s="25">
        <f t="shared" si="5"/>
        <v>0</v>
      </c>
      <c r="G55" s="202" t="s">
        <v>155</v>
      </c>
      <c r="H55" s="464">
        <v>50</v>
      </c>
      <c r="I55" s="424">
        <f t="shared" si="14"/>
        <v>0</v>
      </c>
      <c r="J55" s="25">
        <f t="shared" si="2"/>
        <v>0</v>
      </c>
      <c r="K55" s="321"/>
      <c r="L55" s="464"/>
      <c r="M55" s="424"/>
      <c r="N55" s="209"/>
      <c r="O55" s="334"/>
      <c r="P55" s="413"/>
      <c r="Q55" s="500"/>
      <c r="R55" s="134"/>
      <c r="S55" s="351" t="s">
        <v>17</v>
      </c>
      <c r="T55" s="413">
        <v>140</v>
      </c>
      <c r="U55" s="424">
        <f t="shared" si="9"/>
        <v>0</v>
      </c>
      <c r="V55" s="182">
        <f t="shared" si="15"/>
        <v>0</v>
      </c>
      <c r="W55" s="321"/>
      <c r="X55" s="413"/>
      <c r="Y55" s="424">
        <f>ROUND(Z55*X55/100,-1)</f>
        <v>0</v>
      </c>
      <c r="Z55" s="40"/>
      <c r="AA55" s="120"/>
    </row>
    <row r="56" spans="1:27" ht="27.75" customHeight="1" thickBot="1">
      <c r="A56" s="125"/>
      <c r="B56" s="164">
        <f>+D56+L56+P56+T56+X56+H56</f>
        <v>88140</v>
      </c>
      <c r="C56" s="241" t="s">
        <v>18</v>
      </c>
      <c r="D56" s="430">
        <f>SUBTOTAL(9,D7:D55)</f>
        <v>72040</v>
      </c>
      <c r="E56" s="431">
        <f>SUBTOTAL(9,E7:E55)</f>
        <v>0</v>
      </c>
      <c r="F56" s="183"/>
      <c r="G56" s="241" t="s">
        <v>18</v>
      </c>
      <c r="H56" s="430">
        <f>SUBTOTAL(9,H7:H55)</f>
        <v>4430</v>
      </c>
      <c r="I56" s="468">
        <f>SUBTOTAL(9,I7:I55)</f>
        <v>0</v>
      </c>
      <c r="J56" s="49"/>
      <c r="K56" s="241" t="s">
        <v>18</v>
      </c>
      <c r="L56" s="430">
        <f>SUBTOTAL(9,L7:L55)</f>
        <v>0</v>
      </c>
      <c r="M56" s="468">
        <f>SUBTOTAL(9,M7:M55)</f>
        <v>0</v>
      </c>
      <c r="N56" s="49"/>
      <c r="O56" s="241" t="s">
        <v>18</v>
      </c>
      <c r="P56" s="430">
        <f>SUBTOTAL(9,P7:P55)</f>
        <v>2340</v>
      </c>
      <c r="Q56" s="468">
        <f>SUBTOTAL(9,Q7:Q55)</f>
        <v>0</v>
      </c>
      <c r="R56" s="50"/>
      <c r="S56" s="248" t="s">
        <v>18</v>
      </c>
      <c r="T56" s="437">
        <f>SUBTOTAL(9,T7:T55)</f>
        <v>9330</v>
      </c>
      <c r="U56" s="438">
        <f>SUBTOTAL(9,U7:U55)</f>
        <v>0</v>
      </c>
      <c r="V56" s="36"/>
      <c r="W56" s="248" t="s">
        <v>18</v>
      </c>
      <c r="X56" s="437">
        <f>SUBTOTAL(9,X7:X55)</f>
        <v>0</v>
      </c>
      <c r="Y56" s="438">
        <f>SUBTOTAL(9,Y7:Y55)</f>
        <v>0</v>
      </c>
      <c r="Z56" s="52"/>
    </row>
    <row r="57" spans="1:27" ht="27.75" customHeight="1" thickBot="1">
      <c r="A57" s="115"/>
      <c r="B57" s="166">
        <f>+$C$1</f>
        <v>0</v>
      </c>
      <c r="C57" s="198" t="str">
        <f>IF(E63+I63+M63+Q63+U63+Y63&gt;0,"西彼杵郡 " &amp; TEXT(E63+I63+M63+Q63+U63+Y63,"#,###,###枚"),"西彼杵郡")</f>
        <v>西彼杵郡</v>
      </c>
      <c r="D57" s="432"/>
      <c r="E57" s="433"/>
      <c r="F57" s="116">
        <f>+$B$57</f>
        <v>0</v>
      </c>
      <c r="G57" s="172"/>
      <c r="H57" s="469"/>
      <c r="I57" s="470"/>
      <c r="J57" s="117">
        <f>+$B$57</f>
        <v>0</v>
      </c>
      <c r="K57" s="272"/>
      <c r="L57" s="469"/>
      <c r="M57" s="470"/>
      <c r="N57" s="117"/>
      <c r="O57" s="272"/>
      <c r="P57" s="469"/>
      <c r="Q57" s="470"/>
      <c r="R57" s="117">
        <f>+$B$57</f>
        <v>0</v>
      </c>
      <c r="S57" s="272"/>
      <c r="T57" s="469"/>
      <c r="U57" s="470"/>
      <c r="V57" s="117">
        <f>+$B$57</f>
        <v>0</v>
      </c>
      <c r="W57" s="272"/>
      <c r="X57" s="469"/>
      <c r="Y57" s="533"/>
      <c r="Z57" s="118"/>
    </row>
    <row r="58" spans="1:27" ht="27.75" customHeight="1">
      <c r="A58" s="126"/>
      <c r="B58" s="624" t="s">
        <v>112</v>
      </c>
      <c r="C58" s="224" t="s">
        <v>326</v>
      </c>
      <c r="D58" s="434">
        <v>2290</v>
      </c>
      <c r="E58" s="425">
        <f>ROUND(F58*D58/100,-1)</f>
        <v>0</v>
      </c>
      <c r="F58" s="22">
        <f t="shared" ref="F58" si="16">+F$57</f>
        <v>0</v>
      </c>
      <c r="G58" s="269" t="s">
        <v>327</v>
      </c>
      <c r="H58" s="434">
        <v>100</v>
      </c>
      <c r="I58" s="425">
        <f t="shared" ref="I58:I60" si="17">IF(+J58&gt;0,+H58,0)</f>
        <v>0</v>
      </c>
      <c r="J58" s="25">
        <f>+J$57</f>
        <v>0</v>
      </c>
      <c r="K58" s="322"/>
      <c r="L58" s="434"/>
      <c r="M58" s="425">
        <f>ROUND(N58*L58/100,-1)</f>
        <v>0</v>
      </c>
      <c r="N58" s="38"/>
      <c r="O58" s="304" t="s">
        <v>328</v>
      </c>
      <c r="P58" s="501"/>
      <c r="Q58" s="425"/>
      <c r="R58" s="23">
        <f>+R$57</f>
        <v>0</v>
      </c>
      <c r="S58" s="327" t="s">
        <v>221</v>
      </c>
      <c r="T58" s="443">
        <v>820</v>
      </c>
      <c r="U58" s="416">
        <f>ROUND(V58*T58/100,-1)</f>
        <v>0</v>
      </c>
      <c r="V58" s="23">
        <f>+V57</f>
        <v>0</v>
      </c>
      <c r="W58" s="322"/>
      <c r="X58" s="534"/>
      <c r="Y58" s="425">
        <f>ROUND(Z58*X58/100,-1)</f>
        <v>0</v>
      </c>
      <c r="Z58" s="39"/>
      <c r="AA58" s="120"/>
    </row>
    <row r="59" spans="1:27" ht="27.75" customHeight="1">
      <c r="A59" s="126"/>
      <c r="B59" s="625"/>
      <c r="C59" s="215" t="s">
        <v>325</v>
      </c>
      <c r="D59" s="435">
        <v>3270</v>
      </c>
      <c r="E59" s="422">
        <f>ROUND(F59*D59/100,-1)</f>
        <v>0</v>
      </c>
      <c r="F59" s="25">
        <f>+F$57</f>
        <v>0</v>
      </c>
      <c r="G59" s="270" t="s">
        <v>157</v>
      </c>
      <c r="H59" s="439">
        <v>50</v>
      </c>
      <c r="I59" s="422">
        <f t="shared" si="17"/>
        <v>0</v>
      </c>
      <c r="J59" s="25">
        <f t="shared" ref="J59:J62" si="18">+J$57</f>
        <v>0</v>
      </c>
      <c r="K59" s="323"/>
      <c r="L59" s="439"/>
      <c r="M59" s="422">
        <f>ROUND(N59*L59/100,-1)</f>
        <v>0</v>
      </c>
      <c r="N59" s="41"/>
      <c r="O59" s="212"/>
      <c r="P59" s="439"/>
      <c r="Q59" s="422">
        <f>ROUND(R59*P59/100,-1)</f>
        <v>0</v>
      </c>
      <c r="R59" s="28"/>
      <c r="S59" s="274"/>
      <c r="T59" s="444"/>
      <c r="U59" s="411">
        <f>ROUND(V59*T59/100,-1)</f>
        <v>0</v>
      </c>
      <c r="V59" s="28"/>
      <c r="W59" s="369"/>
      <c r="X59" s="535"/>
      <c r="Y59" s="422">
        <f>ROUND(Z59*X59/100,-1)</f>
        <v>0</v>
      </c>
      <c r="Z59" s="51"/>
      <c r="AA59" s="120"/>
    </row>
    <row r="60" spans="1:27" ht="27.75" customHeight="1">
      <c r="A60" s="126"/>
      <c r="B60" s="625"/>
      <c r="C60" s="215" t="s">
        <v>359</v>
      </c>
      <c r="D60" s="435">
        <v>1600</v>
      </c>
      <c r="E60" s="422">
        <f>ROUND(F60*D60/100,-1)</f>
        <v>0</v>
      </c>
      <c r="F60" s="25">
        <f t="shared" ref="F60:F62" si="19">+F$57</f>
        <v>0</v>
      </c>
      <c r="G60" s="270" t="s">
        <v>156</v>
      </c>
      <c r="H60" s="439">
        <v>50</v>
      </c>
      <c r="I60" s="422">
        <f t="shared" si="17"/>
        <v>0</v>
      </c>
      <c r="J60" s="25">
        <f t="shared" si="18"/>
        <v>0</v>
      </c>
      <c r="K60" s="323"/>
      <c r="L60" s="439"/>
      <c r="M60" s="422">
        <f>ROUND(N60*L60/100,-1)</f>
        <v>0</v>
      </c>
      <c r="N60" s="41"/>
      <c r="O60" s="212"/>
      <c r="P60" s="439"/>
      <c r="Q60" s="422">
        <f>ROUND(R60*P60/100,-1)</f>
        <v>0</v>
      </c>
      <c r="R60" s="28"/>
      <c r="S60" s="274"/>
      <c r="T60" s="444"/>
      <c r="U60" s="411">
        <f>ROUND(V60*T60/100,-1)</f>
        <v>0</v>
      </c>
      <c r="V60" s="28"/>
      <c r="W60" s="369"/>
      <c r="X60" s="535"/>
      <c r="Y60" s="422">
        <f>ROUND(Z60*X60/100,-1)</f>
        <v>0</v>
      </c>
      <c r="Z60" s="51"/>
    </row>
    <row r="61" spans="1:27" ht="27.75" customHeight="1">
      <c r="A61" s="126"/>
      <c r="B61" s="625"/>
      <c r="C61" s="214" t="s">
        <v>19</v>
      </c>
      <c r="D61" s="435">
        <v>2100</v>
      </c>
      <c r="E61" s="422">
        <f>ROUND(F61*D61/100,-1)</f>
        <v>0</v>
      </c>
      <c r="F61" s="25">
        <f t="shared" si="19"/>
        <v>0</v>
      </c>
      <c r="G61" s="237" t="s">
        <v>158</v>
      </c>
      <c r="H61" s="435">
        <v>200</v>
      </c>
      <c r="I61" s="422">
        <f t="shared" ref="I61:I62" si="20">IF(+J61&gt;0,+H61,0)</f>
        <v>0</v>
      </c>
      <c r="J61" s="25">
        <f t="shared" si="18"/>
        <v>0</v>
      </c>
      <c r="K61" s="247"/>
      <c r="L61" s="435"/>
      <c r="M61" s="422"/>
      <c r="N61" s="29"/>
      <c r="O61" s="305"/>
      <c r="P61" s="439"/>
      <c r="Q61" s="422"/>
      <c r="R61" s="29"/>
      <c r="S61" s="274" t="s">
        <v>222</v>
      </c>
      <c r="T61" s="444">
        <v>1060</v>
      </c>
      <c r="U61" s="411">
        <f>ROUND(V61*T61/100,-1)</f>
        <v>0</v>
      </c>
      <c r="V61" s="26">
        <f>+V57</f>
        <v>0</v>
      </c>
      <c r="W61" s="370"/>
      <c r="X61" s="536"/>
      <c r="Y61" s="411">
        <f>ROUND(Z61*X61/100,-1)</f>
        <v>0</v>
      </c>
      <c r="Z61" s="40"/>
      <c r="AA61" s="120"/>
    </row>
    <row r="62" spans="1:27" ht="27.75" customHeight="1" thickBot="1">
      <c r="A62" s="126"/>
      <c r="B62" s="625"/>
      <c r="C62" s="220" t="s">
        <v>209</v>
      </c>
      <c r="D62" s="436">
        <v>2480</v>
      </c>
      <c r="E62" s="427">
        <f>ROUND(F62*D62/100,-1)</f>
        <v>0</v>
      </c>
      <c r="F62" s="65">
        <f t="shared" si="19"/>
        <v>0</v>
      </c>
      <c r="G62" s="271" t="s">
        <v>159</v>
      </c>
      <c r="H62" s="436">
        <v>300</v>
      </c>
      <c r="I62" s="427">
        <f t="shared" si="20"/>
        <v>0</v>
      </c>
      <c r="J62" s="25">
        <f t="shared" si="18"/>
        <v>0</v>
      </c>
      <c r="K62" s="324"/>
      <c r="L62" s="436"/>
      <c r="M62" s="427"/>
      <c r="N62" s="47"/>
      <c r="O62" s="335"/>
      <c r="P62" s="502"/>
      <c r="Q62" s="427"/>
      <c r="R62" s="47"/>
      <c r="S62" s="329"/>
      <c r="T62" s="471"/>
      <c r="U62" s="418"/>
      <c r="V62" s="47"/>
      <c r="W62" s="371"/>
      <c r="X62" s="537"/>
      <c r="Y62" s="418"/>
      <c r="Z62" s="48"/>
      <c r="AA62" s="120"/>
    </row>
    <row r="63" spans="1:27" ht="27.75" customHeight="1" thickBot="1">
      <c r="A63" s="125"/>
      <c r="B63" s="164">
        <f>+D63+L63+P63+T63+X63+H63</f>
        <v>14320</v>
      </c>
      <c r="C63" s="248" t="s">
        <v>18</v>
      </c>
      <c r="D63" s="437">
        <f>SUBTOTAL(9,D58:D62)</f>
        <v>11740</v>
      </c>
      <c r="E63" s="438">
        <f>SUBTOTAL(9,E58:E62)</f>
        <v>0</v>
      </c>
      <c r="F63" s="36"/>
      <c r="G63" s="248" t="s">
        <v>18</v>
      </c>
      <c r="H63" s="437">
        <f>SUBTOTAL(9,H58:H62)</f>
        <v>700</v>
      </c>
      <c r="I63" s="438">
        <f>SUBTOTAL(9,I58:I62)</f>
        <v>0</v>
      </c>
      <c r="J63" s="36"/>
      <c r="K63" s="248" t="s">
        <v>18</v>
      </c>
      <c r="L63" s="437"/>
      <c r="M63" s="438"/>
      <c r="N63" s="36"/>
      <c r="O63" s="248" t="s">
        <v>18</v>
      </c>
      <c r="P63" s="437">
        <f>SUBTOTAL(9,P58:P62)</f>
        <v>0</v>
      </c>
      <c r="Q63" s="438">
        <f>SUBTOTAL(9,Q58:Q62)</f>
        <v>0</v>
      </c>
      <c r="R63" s="36"/>
      <c r="S63" s="248" t="s">
        <v>18</v>
      </c>
      <c r="T63" s="437">
        <f>SUBTOTAL(9,T58:T62)</f>
        <v>1880</v>
      </c>
      <c r="U63" s="438">
        <f>SUBTOTAL(9,U58:U62)</f>
        <v>0</v>
      </c>
      <c r="V63" s="36"/>
      <c r="W63" s="248" t="s">
        <v>18</v>
      </c>
      <c r="X63" s="437"/>
      <c r="Y63" s="438">
        <f>SUBTOTAL(9,Y58:Y62)</f>
        <v>0</v>
      </c>
      <c r="Z63" s="52"/>
    </row>
    <row r="64" spans="1:27" ht="27.75" customHeight="1" thickBot="1">
      <c r="A64" s="115"/>
      <c r="B64" s="166">
        <f>+$C$1</f>
        <v>0</v>
      </c>
      <c r="C64" s="249" t="str">
        <f>IF(+E70+M70+Q70+U70+Y70&gt;0,"西海市 " &amp; TEXT(+E70+M70+Q70+U70+Y70,"#,###,###枚"),"西海市")</f>
        <v>西海市</v>
      </c>
      <c r="D64" s="432"/>
      <c r="E64" s="433"/>
      <c r="F64" s="116">
        <f>+$B$64</f>
        <v>0</v>
      </c>
      <c r="G64" s="272"/>
      <c r="H64" s="469"/>
      <c r="I64" s="470"/>
      <c r="J64" s="117"/>
      <c r="K64" s="272"/>
      <c r="L64" s="469"/>
      <c r="M64" s="470"/>
      <c r="N64" s="117">
        <f>+$B$64</f>
        <v>0</v>
      </c>
      <c r="O64" s="272"/>
      <c r="P64" s="469"/>
      <c r="Q64" s="470"/>
      <c r="R64" s="117"/>
      <c r="S64" s="272"/>
      <c r="T64" s="469"/>
      <c r="U64" s="470"/>
      <c r="V64" s="117">
        <f>+$B$64</f>
        <v>0</v>
      </c>
      <c r="W64" s="272"/>
      <c r="X64" s="469"/>
      <c r="Y64" s="533"/>
      <c r="Z64" s="118">
        <f>+$B$64</f>
        <v>0</v>
      </c>
    </row>
    <row r="65" spans="1:29" ht="27.75" customHeight="1">
      <c r="A65" s="127"/>
      <c r="B65" s="624" t="s">
        <v>113</v>
      </c>
      <c r="C65" s="250" t="s">
        <v>223</v>
      </c>
      <c r="D65" s="409">
        <v>1260</v>
      </c>
      <c r="E65" s="416">
        <f t="shared" ref="E65:E69" si="21">ROUND(F65*D65/100,-1)</f>
        <v>0</v>
      </c>
      <c r="F65" s="23">
        <f>+F$64</f>
        <v>0</v>
      </c>
      <c r="G65" s="273"/>
      <c r="H65" s="409"/>
      <c r="I65" s="416"/>
      <c r="J65" s="38"/>
      <c r="K65" s="273"/>
      <c r="L65" s="409"/>
      <c r="M65" s="416"/>
      <c r="N65" s="38"/>
      <c r="O65" s="268"/>
      <c r="P65" s="486"/>
      <c r="Q65" s="494"/>
      <c r="R65" s="53"/>
      <c r="S65" s="304"/>
      <c r="T65" s="409"/>
      <c r="U65" s="416"/>
      <c r="V65" s="22">
        <f>+V$64</f>
        <v>0</v>
      </c>
      <c r="W65" s="268"/>
      <c r="X65" s="409"/>
      <c r="Y65" s="416"/>
      <c r="Z65" s="39"/>
      <c r="AA65" s="43"/>
      <c r="AB65" s="54"/>
      <c r="AC65" s="54"/>
    </row>
    <row r="66" spans="1:29" ht="27.75" customHeight="1">
      <c r="A66" s="127"/>
      <c r="B66" s="625"/>
      <c r="C66" s="222" t="s">
        <v>171</v>
      </c>
      <c r="D66" s="408">
        <v>110</v>
      </c>
      <c r="E66" s="411">
        <f t="shared" si="21"/>
        <v>0</v>
      </c>
      <c r="F66" s="26">
        <f>+F$64</f>
        <v>0</v>
      </c>
      <c r="G66" s="274"/>
      <c r="H66" s="408"/>
      <c r="I66" s="457"/>
      <c r="J66" s="28"/>
      <c r="K66" s="274"/>
      <c r="L66" s="408"/>
      <c r="M66" s="457"/>
      <c r="N66" s="28"/>
      <c r="O66" s="302"/>
      <c r="P66" s="503"/>
      <c r="Q66" s="459"/>
      <c r="R66" s="33"/>
      <c r="S66" s="352"/>
      <c r="T66" s="516"/>
      <c r="U66" s="506"/>
      <c r="V66" s="31"/>
      <c r="W66" s="283"/>
      <c r="X66" s="527"/>
      <c r="Y66" s="411">
        <f>ROUND(Z66*X66/100,-1)</f>
        <v>0</v>
      </c>
      <c r="Z66" s="40"/>
      <c r="AA66" s="43"/>
      <c r="AB66" s="54"/>
    </row>
    <row r="67" spans="1:29" ht="27.75" customHeight="1">
      <c r="A67" s="127"/>
      <c r="B67" s="625"/>
      <c r="C67" s="215" t="s">
        <v>224</v>
      </c>
      <c r="D67" s="439">
        <v>1080</v>
      </c>
      <c r="E67" s="422">
        <f t="shared" si="21"/>
        <v>0</v>
      </c>
      <c r="F67" s="26">
        <f>+F$64</f>
        <v>0</v>
      </c>
      <c r="G67" s="274"/>
      <c r="H67" s="408"/>
      <c r="I67" s="457"/>
      <c r="J67" s="28"/>
      <c r="K67" s="274"/>
      <c r="L67" s="408"/>
      <c r="M67" s="457"/>
      <c r="N67" s="28"/>
      <c r="O67" s="302"/>
      <c r="P67" s="503"/>
      <c r="Q67" s="459"/>
      <c r="R67" s="33"/>
      <c r="S67" s="353"/>
      <c r="T67" s="408">
        <v>0</v>
      </c>
      <c r="U67" s="411">
        <f>ROUND(V67*T67/100,-1)</f>
        <v>0</v>
      </c>
      <c r="V67" s="79"/>
      <c r="W67" s="372"/>
      <c r="X67" s="408"/>
      <c r="Y67" s="411">
        <f>ROUND(Z67*X67/100,-1)</f>
        <v>0</v>
      </c>
      <c r="Z67" s="40"/>
      <c r="AA67" s="43"/>
      <c r="AB67" s="54"/>
    </row>
    <row r="68" spans="1:29" ht="27.75" customHeight="1">
      <c r="A68" s="127"/>
      <c r="B68" s="625"/>
      <c r="C68" s="212" t="s">
        <v>312</v>
      </c>
      <c r="D68" s="407">
        <v>1320</v>
      </c>
      <c r="E68" s="422">
        <f t="shared" si="21"/>
        <v>0</v>
      </c>
      <c r="F68" s="26">
        <f>+F$64</f>
        <v>0</v>
      </c>
      <c r="G68" s="274"/>
      <c r="H68" s="408"/>
      <c r="I68" s="457"/>
      <c r="J68" s="28"/>
      <c r="K68" s="274"/>
      <c r="L68" s="408"/>
      <c r="M68" s="457"/>
      <c r="N68" s="28"/>
      <c r="O68" s="302"/>
      <c r="P68" s="503"/>
      <c r="Q68" s="459"/>
      <c r="R68" s="33"/>
      <c r="S68" s="305"/>
      <c r="T68" s="408"/>
      <c r="U68" s="411"/>
      <c r="V68" s="80">
        <f>+V$64</f>
        <v>0</v>
      </c>
      <c r="W68" s="274" t="s">
        <v>176</v>
      </c>
      <c r="X68" s="408">
        <v>40</v>
      </c>
      <c r="Y68" s="411">
        <f>ROUND(Z68*X68/100,-1)</f>
        <v>0</v>
      </c>
      <c r="Z68" s="27">
        <f>+Z$64</f>
        <v>0</v>
      </c>
      <c r="AA68" s="43"/>
      <c r="AB68" s="54"/>
    </row>
    <row r="69" spans="1:29" ht="27.75" customHeight="1" thickBot="1">
      <c r="A69" s="127"/>
      <c r="B69" s="625"/>
      <c r="C69" s="264" t="s">
        <v>225</v>
      </c>
      <c r="D69" s="421">
        <v>1360</v>
      </c>
      <c r="E69" s="414">
        <f t="shared" si="21"/>
        <v>0</v>
      </c>
      <c r="F69" s="182">
        <f t="shared" ref="F69" si="22">+F$64</f>
        <v>0</v>
      </c>
      <c r="G69" s="609"/>
      <c r="H69" s="610"/>
      <c r="I69" s="414"/>
      <c r="J69" s="209"/>
      <c r="K69" s="611"/>
      <c r="L69" s="610"/>
      <c r="M69" s="414"/>
      <c r="N69" s="182">
        <f>+N$64</f>
        <v>0</v>
      </c>
      <c r="O69" s="612"/>
      <c r="P69" s="613"/>
      <c r="Q69" s="614"/>
      <c r="R69" s="615"/>
      <c r="S69" s="321"/>
      <c r="T69" s="421"/>
      <c r="U69" s="414">
        <f>ROUND(V69*T69/100,-1)</f>
        <v>0</v>
      </c>
      <c r="V69" s="209"/>
      <c r="W69" s="616"/>
      <c r="X69" s="610"/>
      <c r="Y69" s="414"/>
      <c r="Z69" s="128"/>
      <c r="AA69" s="43"/>
    </row>
    <row r="70" spans="1:29" ht="27.75" customHeight="1" thickBot="1">
      <c r="A70" s="125"/>
      <c r="B70" s="164">
        <f>+D70+L70+P70+T70+X70</f>
        <v>5170</v>
      </c>
      <c r="C70" s="255" t="s">
        <v>20</v>
      </c>
      <c r="D70" s="437">
        <f>SUBTOTAL(9,D65:D69)</f>
        <v>5130</v>
      </c>
      <c r="E70" s="438">
        <f>SUBTOTAL(9,E65:E69)</f>
        <v>0</v>
      </c>
      <c r="F70" s="36"/>
      <c r="G70" s="255" t="s">
        <v>20</v>
      </c>
      <c r="H70" s="437"/>
      <c r="I70" s="472"/>
      <c r="J70" s="36"/>
      <c r="K70" s="255" t="s">
        <v>20</v>
      </c>
      <c r="L70" s="437">
        <f>SUBTOTAL(9,L65:L69)</f>
        <v>0</v>
      </c>
      <c r="M70" s="472">
        <f>SUBTOTAL(9,M65:M69)</f>
        <v>0</v>
      </c>
      <c r="N70" s="36"/>
      <c r="O70" s="255" t="s">
        <v>20</v>
      </c>
      <c r="P70" s="483"/>
      <c r="Q70" s="472"/>
      <c r="R70" s="36"/>
      <c r="S70" s="255" t="s">
        <v>20</v>
      </c>
      <c r="T70" s="437">
        <f>SUBTOTAL(9,T65:T69)</f>
        <v>0</v>
      </c>
      <c r="U70" s="472">
        <f>SUBTOTAL(9,U65:U69)</f>
        <v>0</v>
      </c>
      <c r="V70" s="36"/>
      <c r="W70" s="255" t="s">
        <v>20</v>
      </c>
      <c r="X70" s="437">
        <f>SUBTOTAL(9,X65:X69)</f>
        <v>40</v>
      </c>
      <c r="Y70" s="438">
        <f>SUBTOTAL(9,Y65:Y69)</f>
        <v>0</v>
      </c>
      <c r="Z70" s="37"/>
    </row>
    <row r="71" spans="1:29" ht="27.75" customHeight="1" thickBot="1">
      <c r="A71" s="115"/>
      <c r="B71" s="173">
        <f>+$C$1</f>
        <v>0</v>
      </c>
      <c r="C71" s="249" t="str">
        <f>IF(E80+M80+Q80+U80+Y80+I80&gt;0,"諫早市 " &amp; TEXT(E80+M80+Q80+U80+Y80+I80,"#,###,###枚"),"諫早市")</f>
        <v>諫早市</v>
      </c>
      <c r="D71" s="432"/>
      <c r="E71" s="433"/>
      <c r="F71" s="116">
        <f>+$B$71</f>
        <v>0</v>
      </c>
      <c r="G71" s="272"/>
      <c r="H71" s="469"/>
      <c r="I71" s="470"/>
      <c r="J71" s="117">
        <f>+$B$71</f>
        <v>0</v>
      </c>
      <c r="K71" s="272"/>
      <c r="L71" s="469"/>
      <c r="M71" s="470"/>
      <c r="N71" s="117">
        <f>+$B$71</f>
        <v>0</v>
      </c>
      <c r="O71" s="272"/>
      <c r="P71" s="469"/>
      <c r="Q71" s="470"/>
      <c r="R71" s="117">
        <f>+$B$71</f>
        <v>0</v>
      </c>
      <c r="S71" s="272"/>
      <c r="T71" s="469"/>
      <c r="U71" s="470"/>
      <c r="V71" s="117">
        <f>+$B$71</f>
        <v>0</v>
      </c>
      <c r="W71" s="272"/>
      <c r="X71" s="469"/>
      <c r="Y71" s="533"/>
      <c r="Z71" s="118">
        <f>+$B$71</f>
        <v>0</v>
      </c>
    </row>
    <row r="72" spans="1:29" ht="27.75" customHeight="1">
      <c r="A72" s="127"/>
      <c r="B72" s="624" t="s">
        <v>21</v>
      </c>
      <c r="C72" s="252" t="s">
        <v>22</v>
      </c>
      <c r="D72" s="409">
        <v>3640</v>
      </c>
      <c r="E72" s="416">
        <f t="shared" ref="E72:E74" si="23">ROUND(F72*D72/100,-1)</f>
        <v>0</v>
      </c>
      <c r="F72" s="22">
        <f>+F71</f>
        <v>0</v>
      </c>
      <c r="G72" s="275"/>
      <c r="H72" s="443"/>
      <c r="I72" s="416"/>
      <c r="J72" s="38"/>
      <c r="K72" s="232" t="s">
        <v>23</v>
      </c>
      <c r="L72" s="443">
        <v>300</v>
      </c>
      <c r="M72" s="416">
        <f t="shared" ref="M72:M78" si="24">ROUND(N72*L72/100,-1)</f>
        <v>0</v>
      </c>
      <c r="N72" s="23">
        <f>+N$71</f>
        <v>0</v>
      </c>
      <c r="O72" s="336"/>
      <c r="P72" s="504"/>
      <c r="Q72" s="505">
        <f t="shared" ref="Q72:Q79" si="25">ROUND(R72*P72/100,-1)</f>
        <v>0</v>
      </c>
      <c r="R72" s="38"/>
      <c r="S72" s="232" t="s">
        <v>386</v>
      </c>
      <c r="T72" s="443">
        <v>1480</v>
      </c>
      <c r="U72" s="416">
        <f t="shared" ref="U72:U79" si="26">ROUND(V72*T72/100,-1)</f>
        <v>0</v>
      </c>
      <c r="V72" s="23">
        <f>+V$71</f>
        <v>0</v>
      </c>
      <c r="W72" s="232"/>
      <c r="X72" s="443"/>
      <c r="Y72" s="416">
        <f t="shared" ref="Y72:Y78" si="27">ROUND(Z72*X72/100,-1)</f>
        <v>0</v>
      </c>
      <c r="Z72" s="24">
        <f t="shared" ref="Z72:Z77" si="28">+Z$71</f>
        <v>0</v>
      </c>
      <c r="AA72" s="43"/>
    </row>
    <row r="73" spans="1:29" ht="27.75" customHeight="1">
      <c r="A73" s="127"/>
      <c r="B73" s="625"/>
      <c r="C73" s="222" t="s">
        <v>226</v>
      </c>
      <c r="D73" s="408">
        <v>3620</v>
      </c>
      <c r="E73" s="411">
        <f t="shared" si="23"/>
        <v>0</v>
      </c>
      <c r="F73" s="26">
        <f t="shared" ref="F73:F79" si="29">+F$71</f>
        <v>0</v>
      </c>
      <c r="G73" s="276"/>
      <c r="H73" s="444"/>
      <c r="I73" s="411"/>
      <c r="J73" s="29"/>
      <c r="K73" s="325"/>
      <c r="L73" s="444"/>
      <c r="M73" s="411"/>
      <c r="N73" s="29"/>
      <c r="O73" s="282"/>
      <c r="P73" s="476"/>
      <c r="Q73" s="506">
        <f t="shared" si="25"/>
        <v>0</v>
      </c>
      <c r="R73" s="29"/>
      <c r="S73" s="276" t="s">
        <v>372</v>
      </c>
      <c r="T73" s="444"/>
      <c r="U73" s="411"/>
      <c r="V73" s="26">
        <f>+V$71</f>
        <v>0</v>
      </c>
      <c r="W73" s="229" t="s">
        <v>371</v>
      </c>
      <c r="X73" s="444">
        <v>1480</v>
      </c>
      <c r="Y73" s="411">
        <f t="shared" si="27"/>
        <v>0</v>
      </c>
      <c r="Z73" s="27">
        <f t="shared" si="28"/>
        <v>0</v>
      </c>
      <c r="AA73" s="43"/>
    </row>
    <row r="74" spans="1:29" ht="27.75" customHeight="1">
      <c r="A74" s="127"/>
      <c r="B74" s="625"/>
      <c r="C74" s="222" t="s">
        <v>227</v>
      </c>
      <c r="D74" s="408">
        <v>4070</v>
      </c>
      <c r="E74" s="411">
        <f t="shared" si="23"/>
        <v>0</v>
      </c>
      <c r="F74" s="26">
        <f t="shared" si="29"/>
        <v>0</v>
      </c>
      <c r="G74" s="237" t="s">
        <v>336</v>
      </c>
      <c r="H74" s="435">
        <v>200</v>
      </c>
      <c r="I74" s="422">
        <f t="shared" ref="I74:I75" si="30">IF(+J74&gt;0,+H74,0)</f>
        <v>0</v>
      </c>
      <c r="J74" s="25">
        <f>+J$71</f>
        <v>0</v>
      </c>
      <c r="K74" s="276" t="s">
        <v>376</v>
      </c>
      <c r="L74" s="444"/>
      <c r="M74" s="411"/>
      <c r="N74" s="26">
        <f>+N$71</f>
        <v>0</v>
      </c>
      <c r="O74" s="230" t="s">
        <v>370</v>
      </c>
      <c r="P74" s="444">
        <v>2340</v>
      </c>
      <c r="Q74" s="411">
        <f t="shared" si="25"/>
        <v>0</v>
      </c>
      <c r="R74" s="26">
        <f>+R$71</f>
        <v>0</v>
      </c>
      <c r="S74" s="276" t="s">
        <v>373</v>
      </c>
      <c r="T74" s="444"/>
      <c r="U74" s="411"/>
      <c r="V74" s="26">
        <f>+V$71</f>
        <v>0</v>
      </c>
      <c r="W74" s="229" t="s">
        <v>382</v>
      </c>
      <c r="X74" s="444">
        <v>1020</v>
      </c>
      <c r="Y74" s="411">
        <f t="shared" si="27"/>
        <v>0</v>
      </c>
      <c r="Z74" s="27">
        <f t="shared" si="28"/>
        <v>0</v>
      </c>
      <c r="AA74" s="43"/>
    </row>
    <row r="75" spans="1:29" ht="27.75" customHeight="1">
      <c r="A75" s="127"/>
      <c r="B75" s="625"/>
      <c r="C75" s="222" t="s">
        <v>228</v>
      </c>
      <c r="D75" s="408">
        <v>540</v>
      </c>
      <c r="E75" s="411">
        <f>ROUND(F75*D75/100,-1)</f>
        <v>0</v>
      </c>
      <c r="F75" s="26">
        <f t="shared" si="29"/>
        <v>0</v>
      </c>
      <c r="G75" s="237" t="s">
        <v>337</v>
      </c>
      <c r="H75" s="435">
        <v>50</v>
      </c>
      <c r="I75" s="422">
        <f t="shared" si="30"/>
        <v>0</v>
      </c>
      <c r="J75" s="25">
        <f>+J$71</f>
        <v>0</v>
      </c>
      <c r="K75" s="276"/>
      <c r="L75" s="444"/>
      <c r="M75" s="411"/>
      <c r="N75" s="29"/>
      <c r="O75" s="230"/>
      <c r="P75" s="444"/>
      <c r="Q75" s="411">
        <f t="shared" si="25"/>
        <v>0</v>
      </c>
      <c r="R75" s="62"/>
      <c r="S75" s="229" t="s">
        <v>381</v>
      </c>
      <c r="T75" s="444">
        <v>1740</v>
      </c>
      <c r="U75" s="411">
        <f t="shared" si="26"/>
        <v>0</v>
      </c>
      <c r="V75" s="26">
        <f>+V$71</f>
        <v>0</v>
      </c>
      <c r="W75" s="229"/>
      <c r="X75" s="444"/>
      <c r="Y75" s="411">
        <f t="shared" si="27"/>
        <v>0</v>
      </c>
      <c r="Z75" s="27">
        <f t="shared" si="28"/>
        <v>0</v>
      </c>
      <c r="AA75" s="43"/>
    </row>
    <row r="76" spans="1:29" ht="27.75" customHeight="1">
      <c r="A76" s="127"/>
      <c r="B76" s="625"/>
      <c r="C76" s="222" t="s">
        <v>85</v>
      </c>
      <c r="D76" s="408">
        <v>740</v>
      </c>
      <c r="E76" s="411">
        <f>ROUND(F76*D76/100,-1)</f>
        <v>0</v>
      </c>
      <c r="F76" s="26">
        <f t="shared" si="29"/>
        <v>0</v>
      </c>
      <c r="G76" s="277"/>
      <c r="H76" s="444">
        <v>0</v>
      </c>
      <c r="I76" s="411">
        <f t="shared" ref="I76:I78" si="31">ROUND(K76*H76/100,-1)</f>
        <v>0</v>
      </c>
      <c r="J76" s="62"/>
      <c r="K76" s="277"/>
      <c r="L76" s="444">
        <v>0</v>
      </c>
      <c r="M76" s="411">
        <f t="shared" si="24"/>
        <v>0</v>
      </c>
      <c r="N76" s="62"/>
      <c r="O76" s="230"/>
      <c r="P76" s="444"/>
      <c r="Q76" s="411">
        <f t="shared" si="25"/>
        <v>0</v>
      </c>
      <c r="R76" s="62"/>
      <c r="S76" s="230"/>
      <c r="T76" s="444"/>
      <c r="U76" s="411">
        <f t="shared" si="26"/>
        <v>0</v>
      </c>
      <c r="V76" s="62"/>
      <c r="W76" s="621" t="s">
        <v>375</v>
      </c>
      <c r="X76" s="444"/>
      <c r="Y76" s="411"/>
      <c r="Z76" s="27">
        <f t="shared" si="28"/>
        <v>0</v>
      </c>
      <c r="AA76" s="43"/>
    </row>
    <row r="77" spans="1:29" ht="27.75" customHeight="1">
      <c r="A77" s="127"/>
      <c r="B77" s="625"/>
      <c r="C77" s="222" t="s">
        <v>229</v>
      </c>
      <c r="D77" s="408">
        <v>2960</v>
      </c>
      <c r="E77" s="411">
        <f>ROUND(F77*D77/100,-1)</f>
        <v>0</v>
      </c>
      <c r="F77" s="26">
        <f t="shared" si="29"/>
        <v>0</v>
      </c>
      <c r="G77" s="277"/>
      <c r="H77" s="444"/>
      <c r="I77" s="411">
        <f t="shared" si="31"/>
        <v>0</v>
      </c>
      <c r="J77" s="72"/>
      <c r="K77" s="277"/>
      <c r="L77" s="444"/>
      <c r="M77" s="411">
        <f t="shared" si="24"/>
        <v>0</v>
      </c>
      <c r="N77" s="72"/>
      <c r="O77" s="230"/>
      <c r="P77" s="444"/>
      <c r="Q77" s="411">
        <f t="shared" si="25"/>
        <v>0</v>
      </c>
      <c r="R77" s="72"/>
      <c r="S77" s="230"/>
      <c r="T77" s="444"/>
      <c r="U77" s="411">
        <f t="shared" si="26"/>
        <v>0</v>
      </c>
      <c r="V77" s="72"/>
      <c r="W77" s="621" t="s">
        <v>374</v>
      </c>
      <c r="X77" s="538"/>
      <c r="Y77" s="411"/>
      <c r="Z77" s="27">
        <f t="shared" si="28"/>
        <v>0</v>
      </c>
      <c r="AA77" s="43"/>
      <c r="AB77" s="54"/>
    </row>
    <row r="78" spans="1:29" ht="27.75" customHeight="1">
      <c r="A78" s="127"/>
      <c r="B78" s="625"/>
      <c r="C78" s="222" t="s">
        <v>230</v>
      </c>
      <c r="D78" s="408">
        <v>2300</v>
      </c>
      <c r="E78" s="411">
        <f>ROUND(F78*D78/100,-1)</f>
        <v>0</v>
      </c>
      <c r="F78" s="26">
        <f t="shared" si="29"/>
        <v>0</v>
      </c>
      <c r="G78" s="277"/>
      <c r="H78" s="444"/>
      <c r="I78" s="411">
        <f t="shared" si="31"/>
        <v>0</v>
      </c>
      <c r="J78" s="72"/>
      <c r="K78" s="277"/>
      <c r="L78" s="444"/>
      <c r="M78" s="411">
        <f t="shared" si="24"/>
        <v>0</v>
      </c>
      <c r="N78" s="72"/>
      <c r="O78" s="230"/>
      <c r="P78" s="444"/>
      <c r="Q78" s="411">
        <f t="shared" si="25"/>
        <v>0</v>
      </c>
      <c r="R78" s="72"/>
      <c r="S78" s="230"/>
      <c r="T78" s="444"/>
      <c r="U78" s="411">
        <f t="shared" si="26"/>
        <v>0</v>
      </c>
      <c r="V78" s="72"/>
      <c r="W78" s="277"/>
      <c r="X78" s="444"/>
      <c r="Y78" s="411">
        <f t="shared" si="27"/>
        <v>0</v>
      </c>
      <c r="Z78" s="40"/>
      <c r="AA78" s="43"/>
    </row>
    <row r="79" spans="1:29" ht="27.75" customHeight="1" thickBot="1">
      <c r="A79" s="127"/>
      <c r="B79" s="625"/>
      <c r="C79" s="254" t="s">
        <v>357</v>
      </c>
      <c r="D79" s="417">
        <v>450</v>
      </c>
      <c r="E79" s="418">
        <f>ROUND(F79*D79/100,-1)</f>
        <v>0</v>
      </c>
      <c r="F79" s="58">
        <f t="shared" si="29"/>
        <v>0</v>
      </c>
      <c r="G79" s="276"/>
      <c r="H79" s="444"/>
      <c r="I79" s="411"/>
      <c r="J79" s="29"/>
      <c r="K79" s="276"/>
      <c r="L79" s="444"/>
      <c r="M79" s="411"/>
      <c r="N79" s="29"/>
      <c r="O79" s="230" t="s">
        <v>384</v>
      </c>
      <c r="P79" s="444">
        <v>870</v>
      </c>
      <c r="Q79" s="411">
        <f t="shared" si="25"/>
        <v>0</v>
      </c>
      <c r="R79" s="26">
        <f>+R$71</f>
        <v>0</v>
      </c>
      <c r="S79" s="230" t="s">
        <v>24</v>
      </c>
      <c r="T79" s="444">
        <v>900</v>
      </c>
      <c r="U79" s="411">
        <f t="shared" si="26"/>
        <v>0</v>
      </c>
      <c r="V79" s="26">
        <f>+V$71</f>
        <v>0</v>
      </c>
      <c r="W79" s="276"/>
      <c r="X79" s="444"/>
      <c r="Y79" s="411"/>
      <c r="Z79" s="40"/>
      <c r="AA79" s="43"/>
    </row>
    <row r="80" spans="1:29" ht="27.75" customHeight="1" thickBot="1">
      <c r="A80" s="125"/>
      <c r="B80" s="164">
        <f>+D80+L80+P80+T80+X80+H80</f>
        <v>28700</v>
      </c>
      <c r="C80" s="255" t="s">
        <v>20</v>
      </c>
      <c r="D80" s="442">
        <f>SUBTOTAL(9,D72:D79)</f>
        <v>18320</v>
      </c>
      <c r="E80" s="438">
        <f>SUBTOTAL(9,E72:E79)</f>
        <v>0</v>
      </c>
      <c r="F80" s="36"/>
      <c r="G80" s="255" t="s">
        <v>20</v>
      </c>
      <c r="H80" s="437">
        <f>SUBTOTAL(9,H72:H79)</f>
        <v>250</v>
      </c>
      <c r="I80" s="472">
        <f>SUBTOTAL(9,I72:I79)</f>
        <v>0</v>
      </c>
      <c r="J80" s="36"/>
      <c r="K80" s="255" t="s">
        <v>20</v>
      </c>
      <c r="L80" s="437">
        <f>SUBTOTAL(9,L72:L79)</f>
        <v>300</v>
      </c>
      <c r="M80" s="472">
        <f>SUBTOTAL(9,M72:M79)</f>
        <v>0</v>
      </c>
      <c r="N80" s="36"/>
      <c r="O80" s="248" t="s">
        <v>18</v>
      </c>
      <c r="P80" s="437">
        <f>SUBTOTAL(9,P72:P79)</f>
        <v>3210</v>
      </c>
      <c r="Q80" s="472">
        <f>SUBTOTAL(9,Q72:Q79)</f>
        <v>0</v>
      </c>
      <c r="R80" s="36"/>
      <c r="S80" s="248" t="s">
        <v>18</v>
      </c>
      <c r="T80" s="437">
        <f>SUBTOTAL(9,T72:T79)</f>
        <v>4120</v>
      </c>
      <c r="U80" s="472">
        <f>SUBTOTAL(9,U72:U79)</f>
        <v>0</v>
      </c>
      <c r="V80" s="36"/>
      <c r="W80" s="248" t="s">
        <v>18</v>
      </c>
      <c r="X80" s="437">
        <f>SUBTOTAL(9,X72:X79)</f>
        <v>2500</v>
      </c>
      <c r="Y80" s="438">
        <f>SUBTOTAL(9,Y72:Y79)</f>
        <v>0</v>
      </c>
      <c r="Z80" s="37"/>
    </row>
    <row r="81" spans="1:28" ht="27.75" customHeight="1" thickBot="1">
      <c r="A81" s="115"/>
      <c r="B81" s="166">
        <f>+$C$1</f>
        <v>0</v>
      </c>
      <c r="C81" s="249" t="str">
        <f>IF(E86+M86+Q86+U86+Y86&gt;0,"島原市 " &amp; TEXT(E86+M86+Q86+U86+Y86,"#,###,###枚"),"島原市")</f>
        <v>島原市</v>
      </c>
      <c r="D81" s="432"/>
      <c r="E81" s="433"/>
      <c r="F81" s="116">
        <f>+B81</f>
        <v>0</v>
      </c>
      <c r="G81" s="272"/>
      <c r="H81" s="469"/>
      <c r="I81" s="470"/>
      <c r="J81" s="117"/>
      <c r="K81" s="272"/>
      <c r="L81" s="469"/>
      <c r="M81" s="470"/>
      <c r="N81" s="117">
        <f>+B81</f>
        <v>0</v>
      </c>
      <c r="O81" s="272"/>
      <c r="P81" s="469"/>
      <c r="Q81" s="470"/>
      <c r="R81" s="117">
        <f>+B81</f>
        <v>0</v>
      </c>
      <c r="S81" s="272"/>
      <c r="T81" s="469"/>
      <c r="U81" s="470"/>
      <c r="V81" s="117">
        <f>+B81</f>
        <v>0</v>
      </c>
      <c r="W81" s="272"/>
      <c r="X81" s="469"/>
      <c r="Y81" s="533"/>
      <c r="Z81" s="118">
        <f>+B81</f>
        <v>0</v>
      </c>
    </row>
    <row r="82" spans="1:28" ht="27.75" customHeight="1">
      <c r="A82" s="131"/>
      <c r="B82" s="624" t="s">
        <v>25</v>
      </c>
      <c r="C82" s="252" t="s">
        <v>26</v>
      </c>
      <c r="D82" s="443">
        <v>1900</v>
      </c>
      <c r="E82" s="416">
        <f>ROUND(F82*D82/100,-1)</f>
        <v>0</v>
      </c>
      <c r="F82" s="22">
        <f>+F$81</f>
        <v>0</v>
      </c>
      <c r="G82" s="275"/>
      <c r="H82" s="443"/>
      <c r="I82" s="416"/>
      <c r="J82" s="133"/>
      <c r="K82" s="275" t="s">
        <v>27</v>
      </c>
      <c r="L82" s="443">
        <v>240</v>
      </c>
      <c r="M82" s="416">
        <f>ROUND(N82*L82/100,-1)</f>
        <v>0</v>
      </c>
      <c r="N82" s="22">
        <f>+N$81</f>
        <v>0</v>
      </c>
      <c r="O82" s="275" t="s">
        <v>233</v>
      </c>
      <c r="P82" s="443">
        <v>160</v>
      </c>
      <c r="Q82" s="416">
        <f>ROUND(R82*P82/100,-1)</f>
        <v>0</v>
      </c>
      <c r="R82" s="22">
        <f>+R$81</f>
        <v>0</v>
      </c>
      <c r="S82" s="275" t="s">
        <v>28</v>
      </c>
      <c r="T82" s="443">
        <v>300</v>
      </c>
      <c r="U82" s="416">
        <f>ROUND(V82*T82/100,-1)</f>
        <v>0</v>
      </c>
      <c r="V82" s="22">
        <f>+V$81</f>
        <v>0</v>
      </c>
      <c r="W82" s="250" t="s">
        <v>234</v>
      </c>
      <c r="X82" s="443">
        <v>640</v>
      </c>
      <c r="Y82" s="416">
        <f>ROUND(Z82*X82/100,-1)</f>
        <v>0</v>
      </c>
      <c r="Z82" s="24">
        <f>+Z$81</f>
        <v>0</v>
      </c>
      <c r="AA82" s="43"/>
      <c r="AB82" s="54"/>
    </row>
    <row r="83" spans="1:28" ht="27.75" customHeight="1">
      <c r="A83" s="131"/>
      <c r="B83" s="625"/>
      <c r="C83" s="222" t="s">
        <v>29</v>
      </c>
      <c r="D83" s="444">
        <v>1300</v>
      </c>
      <c r="E83" s="411">
        <f>ROUND(F83*D83/100,-1)</f>
        <v>0</v>
      </c>
      <c r="F83" s="25">
        <f>+F$81</f>
        <v>0</v>
      </c>
      <c r="G83" s="277"/>
      <c r="H83" s="444"/>
      <c r="I83" s="411"/>
      <c r="J83" s="31"/>
      <c r="K83" s="277" t="s">
        <v>30</v>
      </c>
      <c r="L83" s="444">
        <v>160</v>
      </c>
      <c r="M83" s="411">
        <f>ROUND(N83*L83/100,-1)</f>
        <v>0</v>
      </c>
      <c r="N83" s="25">
        <f>+N$81</f>
        <v>0</v>
      </c>
      <c r="O83" s="277" t="s">
        <v>30</v>
      </c>
      <c r="P83" s="444">
        <v>460</v>
      </c>
      <c r="Q83" s="411">
        <f>ROUND(R83*P83/100,-1)</f>
        <v>0</v>
      </c>
      <c r="R83" s="25">
        <f>+R$81</f>
        <v>0</v>
      </c>
      <c r="S83" s="230"/>
      <c r="T83" s="444"/>
      <c r="U83" s="473"/>
      <c r="V83" s="72"/>
      <c r="W83" s="342" t="s">
        <v>235</v>
      </c>
      <c r="X83" s="444">
        <v>650</v>
      </c>
      <c r="Y83" s="411">
        <f>ROUND(Z83*X83/100,-1)</f>
        <v>0</v>
      </c>
      <c r="Z83" s="27">
        <f>+Z$81</f>
        <v>0</v>
      </c>
      <c r="AA83" s="43"/>
    </row>
    <row r="84" spans="1:28" ht="27.75" customHeight="1">
      <c r="A84" s="131"/>
      <c r="B84" s="625"/>
      <c r="C84" s="256" t="s">
        <v>231</v>
      </c>
      <c r="D84" s="408">
        <v>1160</v>
      </c>
      <c r="E84" s="411">
        <f>ROUND(F84*D84/100,-1)</f>
        <v>0</v>
      </c>
      <c r="F84" s="25">
        <f>+F$81</f>
        <v>0</v>
      </c>
      <c r="G84" s="279"/>
      <c r="H84" s="444"/>
      <c r="I84" s="473"/>
      <c r="J84" s="72"/>
      <c r="K84" s="279"/>
      <c r="L84" s="444"/>
      <c r="M84" s="473"/>
      <c r="N84" s="72"/>
      <c r="O84" s="229"/>
      <c r="P84" s="444"/>
      <c r="Q84" s="473"/>
      <c r="R84" s="72"/>
      <c r="S84" s="229"/>
      <c r="T84" s="444"/>
      <c r="U84" s="473"/>
      <c r="V84" s="72"/>
      <c r="W84" s="230"/>
      <c r="X84" s="444"/>
      <c r="Y84" s="473"/>
      <c r="Z84" s="45"/>
      <c r="AA84" s="43"/>
    </row>
    <row r="85" spans="1:28" ht="27.75" customHeight="1" thickBot="1">
      <c r="A85" s="131"/>
      <c r="B85" s="625"/>
      <c r="C85" s="257" t="s">
        <v>232</v>
      </c>
      <c r="D85" s="417">
        <v>550</v>
      </c>
      <c r="E85" s="418">
        <f>ROUND(F85*D85/100,-1)</f>
        <v>0</v>
      </c>
      <c r="F85" s="65">
        <f>+F$81</f>
        <v>0</v>
      </c>
      <c r="G85" s="280"/>
      <c r="H85" s="471"/>
      <c r="I85" s="474"/>
      <c r="J85" s="63"/>
      <c r="K85" s="280"/>
      <c r="L85" s="471"/>
      <c r="M85" s="474"/>
      <c r="N85" s="63"/>
      <c r="O85" s="337"/>
      <c r="P85" s="471"/>
      <c r="Q85" s="474"/>
      <c r="R85" s="63"/>
      <c r="S85" s="337"/>
      <c r="T85" s="471"/>
      <c r="U85" s="474"/>
      <c r="V85" s="63"/>
      <c r="W85" s="337"/>
      <c r="X85" s="471"/>
      <c r="Y85" s="474"/>
      <c r="Z85" s="66"/>
      <c r="AA85" s="43"/>
    </row>
    <row r="86" spans="1:28" ht="27.75" customHeight="1" thickBot="1">
      <c r="A86" s="125"/>
      <c r="B86" s="164">
        <f>+D86+L86+P86+T86+X86</f>
        <v>7520</v>
      </c>
      <c r="C86" s="258" t="s">
        <v>18</v>
      </c>
      <c r="D86" s="440">
        <f>SUBTOTAL(9,D82:D85)</f>
        <v>4910</v>
      </c>
      <c r="E86" s="445">
        <f>SUBTOTAL(9,E82:E85)</f>
        <v>0</v>
      </c>
      <c r="F86" s="61"/>
      <c r="G86" s="248" t="s">
        <v>18</v>
      </c>
      <c r="H86" s="440"/>
      <c r="I86" s="445"/>
      <c r="J86" s="61"/>
      <c r="K86" s="248" t="s">
        <v>18</v>
      </c>
      <c r="L86" s="440">
        <f>SUBTOTAL(9,L82:L85)</f>
        <v>400</v>
      </c>
      <c r="M86" s="445">
        <f>SUBTOTAL(9,M82:M85)</f>
        <v>0</v>
      </c>
      <c r="N86" s="61"/>
      <c r="O86" s="258" t="s">
        <v>18</v>
      </c>
      <c r="P86" s="440">
        <f>SUBTOTAL(9,P82:P85)</f>
        <v>620</v>
      </c>
      <c r="Q86" s="445">
        <f>SUBTOTAL(9,Q82:Q85)</f>
        <v>0</v>
      </c>
      <c r="R86" s="61"/>
      <c r="S86" s="248" t="s">
        <v>18</v>
      </c>
      <c r="T86" s="440">
        <f>SUBTOTAL(9,T82:T85)</f>
        <v>300</v>
      </c>
      <c r="U86" s="445">
        <f>SUBTOTAL(9,U82:U85)</f>
        <v>0</v>
      </c>
      <c r="V86" s="61"/>
      <c r="W86" s="258" t="s">
        <v>18</v>
      </c>
      <c r="X86" s="440">
        <f>SUBTOTAL(9,X82:X85)</f>
        <v>1290</v>
      </c>
      <c r="Y86" s="441">
        <f>SUBTOTAL(9,Y82:Y85)</f>
        <v>0</v>
      </c>
      <c r="Z86" s="37"/>
    </row>
    <row r="87" spans="1:28" ht="27.75" customHeight="1" thickBot="1">
      <c r="A87" s="115"/>
      <c r="B87" s="166">
        <f>+$C$1</f>
        <v>0</v>
      </c>
      <c r="C87" s="249" t="str">
        <f>IF(E98+M98+Q98+U98+Y98&gt;0,"雲仙市 " &amp; TEXT(E98+M98+Q98+U98+Y98,"#,###,###枚"),"雲仙市")</f>
        <v>雲仙市</v>
      </c>
      <c r="D87" s="432"/>
      <c r="E87" s="433"/>
      <c r="F87" s="116">
        <f>+B87</f>
        <v>0</v>
      </c>
      <c r="G87" s="272"/>
      <c r="H87" s="469"/>
      <c r="I87" s="470"/>
      <c r="J87" s="117"/>
      <c r="K87" s="272"/>
      <c r="L87" s="469"/>
      <c r="M87" s="470"/>
      <c r="N87" s="117"/>
      <c r="O87" s="272"/>
      <c r="P87" s="469"/>
      <c r="Q87" s="470"/>
      <c r="R87" s="117"/>
      <c r="S87" s="272"/>
      <c r="T87" s="469"/>
      <c r="U87" s="470"/>
      <c r="V87" s="117"/>
      <c r="W87" s="272"/>
      <c r="X87" s="469"/>
      <c r="Y87" s="533"/>
      <c r="Z87" s="118"/>
    </row>
    <row r="88" spans="1:28" ht="27.75" customHeight="1">
      <c r="A88" s="127"/>
      <c r="B88" s="624" t="s">
        <v>31</v>
      </c>
      <c r="C88" s="252" t="s">
        <v>236</v>
      </c>
      <c r="D88" s="409">
        <v>1710</v>
      </c>
      <c r="E88" s="416">
        <f t="shared" ref="E88:E97" si="32">ROUND(F88*D88/100,-1)</f>
        <v>0</v>
      </c>
      <c r="F88" s="22">
        <f t="shared" ref="F88:F97" si="33">+F$87</f>
        <v>0</v>
      </c>
      <c r="G88" s="281"/>
      <c r="H88" s="443"/>
      <c r="I88" s="416"/>
      <c r="J88" s="133"/>
      <c r="K88" s="281"/>
      <c r="L88" s="443"/>
      <c r="M88" s="416"/>
      <c r="N88" s="133"/>
      <c r="O88" s="338"/>
      <c r="P88" s="443"/>
      <c r="Q88" s="416"/>
      <c r="R88" s="133"/>
      <c r="S88" s="322"/>
      <c r="T88" s="415"/>
      <c r="U88" s="517"/>
      <c r="V88" s="133"/>
      <c r="W88" s="373"/>
      <c r="X88" s="443"/>
      <c r="Y88" s="416"/>
      <c r="Z88" s="39"/>
      <c r="AA88" s="43"/>
      <c r="AB88" s="54"/>
    </row>
    <row r="89" spans="1:28" ht="27.75" customHeight="1">
      <c r="A89" s="127"/>
      <c r="B89" s="625"/>
      <c r="C89" s="222" t="s">
        <v>237</v>
      </c>
      <c r="D89" s="408">
        <v>640</v>
      </c>
      <c r="E89" s="411">
        <f t="shared" si="32"/>
        <v>0</v>
      </c>
      <c r="F89" s="25">
        <f t="shared" si="33"/>
        <v>0</v>
      </c>
      <c r="G89" s="282"/>
      <c r="H89" s="444"/>
      <c r="I89" s="411"/>
      <c r="J89" s="62"/>
      <c r="K89" s="282"/>
      <c r="L89" s="444"/>
      <c r="M89" s="411"/>
      <c r="N89" s="62"/>
      <c r="O89" s="229"/>
      <c r="P89" s="444"/>
      <c r="Q89" s="411"/>
      <c r="R89" s="62"/>
      <c r="S89" s="229"/>
      <c r="T89" s="444"/>
      <c r="U89" s="411"/>
      <c r="V89" s="132"/>
      <c r="W89" s="286"/>
      <c r="X89" s="444"/>
      <c r="Y89" s="539"/>
      <c r="Z89" s="40"/>
      <c r="AA89" s="43"/>
    </row>
    <row r="90" spans="1:28" ht="27.75" customHeight="1">
      <c r="A90" s="127"/>
      <c r="B90" s="625"/>
      <c r="C90" s="256" t="s">
        <v>238</v>
      </c>
      <c r="D90" s="408">
        <v>740</v>
      </c>
      <c r="E90" s="411">
        <f t="shared" si="32"/>
        <v>0</v>
      </c>
      <c r="F90" s="25">
        <f t="shared" si="33"/>
        <v>0</v>
      </c>
      <c r="G90" s="279"/>
      <c r="H90" s="444"/>
      <c r="I90" s="411"/>
      <c r="J90" s="62"/>
      <c r="K90" s="279"/>
      <c r="L90" s="444"/>
      <c r="M90" s="411"/>
      <c r="N90" s="62"/>
      <c r="O90" s="229"/>
      <c r="P90" s="444"/>
      <c r="Q90" s="411"/>
      <c r="R90" s="62"/>
      <c r="S90" s="229"/>
      <c r="T90" s="444"/>
      <c r="U90" s="411"/>
      <c r="V90" s="132"/>
      <c r="W90" s="277"/>
      <c r="X90" s="444"/>
      <c r="Y90" s="411"/>
      <c r="Z90" s="83"/>
      <c r="AA90" s="43"/>
    </row>
    <row r="91" spans="1:28" ht="27.75" customHeight="1">
      <c r="A91" s="127"/>
      <c r="B91" s="625"/>
      <c r="C91" s="256" t="s">
        <v>239</v>
      </c>
      <c r="D91" s="408">
        <v>1450</v>
      </c>
      <c r="E91" s="411">
        <f t="shared" si="32"/>
        <v>0</v>
      </c>
      <c r="F91" s="25">
        <f t="shared" si="33"/>
        <v>0</v>
      </c>
      <c r="G91" s="279"/>
      <c r="H91" s="444"/>
      <c r="I91" s="411"/>
      <c r="J91" s="62"/>
      <c r="K91" s="279"/>
      <c r="L91" s="444"/>
      <c r="M91" s="411"/>
      <c r="N91" s="62"/>
      <c r="O91" s="229"/>
      <c r="P91" s="444"/>
      <c r="Q91" s="411"/>
      <c r="R91" s="62"/>
      <c r="S91" s="247"/>
      <c r="T91" s="412"/>
      <c r="U91" s="411"/>
      <c r="V91" s="31"/>
      <c r="W91" s="277"/>
      <c r="X91" s="444"/>
      <c r="Y91" s="411"/>
      <c r="Z91" s="83"/>
      <c r="AA91" s="43"/>
    </row>
    <row r="92" spans="1:28" ht="27.75" customHeight="1">
      <c r="A92" s="127"/>
      <c r="B92" s="625"/>
      <c r="C92" s="256" t="s">
        <v>240</v>
      </c>
      <c r="D92" s="408">
        <v>1390</v>
      </c>
      <c r="E92" s="411">
        <f t="shared" si="32"/>
        <v>0</v>
      </c>
      <c r="F92" s="25">
        <f t="shared" si="33"/>
        <v>0</v>
      </c>
      <c r="G92" s="279"/>
      <c r="H92" s="444"/>
      <c r="I92" s="411"/>
      <c r="J92" s="62"/>
      <c r="K92" s="279"/>
      <c r="L92" s="444"/>
      <c r="M92" s="411"/>
      <c r="N92" s="62"/>
      <c r="O92" s="229"/>
      <c r="P92" s="444"/>
      <c r="Q92" s="411"/>
      <c r="R92" s="62"/>
      <c r="S92" s="229"/>
      <c r="T92" s="444"/>
      <c r="U92" s="411"/>
      <c r="V92" s="132"/>
      <c r="W92" s="276"/>
      <c r="X92" s="444"/>
      <c r="Y92" s="411"/>
      <c r="Z92" s="40"/>
      <c r="AA92" s="43"/>
    </row>
    <row r="93" spans="1:28" ht="27.75" customHeight="1">
      <c r="A93" s="127"/>
      <c r="B93" s="625"/>
      <c r="C93" s="222" t="s">
        <v>360</v>
      </c>
      <c r="D93" s="408">
        <v>820</v>
      </c>
      <c r="E93" s="411">
        <f t="shared" si="32"/>
        <v>0</v>
      </c>
      <c r="F93" s="25">
        <f t="shared" si="33"/>
        <v>0</v>
      </c>
      <c r="G93" s="279"/>
      <c r="H93" s="444"/>
      <c r="I93" s="411"/>
      <c r="J93" s="62"/>
      <c r="K93" s="279"/>
      <c r="L93" s="444"/>
      <c r="M93" s="411"/>
      <c r="N93" s="62"/>
      <c r="O93" s="229"/>
      <c r="P93" s="444"/>
      <c r="Q93" s="411"/>
      <c r="R93" s="62"/>
      <c r="S93" s="229"/>
      <c r="T93" s="444"/>
      <c r="U93" s="411"/>
      <c r="V93" s="132"/>
      <c r="W93" s="229"/>
      <c r="X93" s="444"/>
      <c r="Y93" s="411"/>
      <c r="Z93" s="83"/>
      <c r="AA93" s="43"/>
    </row>
    <row r="94" spans="1:28" ht="27.75" customHeight="1">
      <c r="A94" s="127"/>
      <c r="B94" s="625"/>
      <c r="C94" s="212" t="s">
        <v>241</v>
      </c>
      <c r="D94" s="407">
        <v>1210</v>
      </c>
      <c r="E94" s="411">
        <f t="shared" si="32"/>
        <v>0</v>
      </c>
      <c r="F94" s="25">
        <f t="shared" si="33"/>
        <v>0</v>
      </c>
      <c r="G94" s="279"/>
      <c r="H94" s="444"/>
      <c r="I94" s="411"/>
      <c r="J94" s="62"/>
      <c r="K94" s="279"/>
      <c r="L94" s="444"/>
      <c r="M94" s="411"/>
      <c r="N94" s="62"/>
      <c r="O94" s="229"/>
      <c r="P94" s="444"/>
      <c r="Q94" s="411"/>
      <c r="R94" s="62"/>
      <c r="S94" s="253"/>
      <c r="T94" s="444"/>
      <c r="U94" s="411"/>
      <c r="V94" s="31"/>
      <c r="W94" s="247"/>
      <c r="X94" s="435"/>
      <c r="Y94" s="422"/>
      <c r="Z94" s="40"/>
      <c r="AA94" s="43"/>
    </row>
    <row r="95" spans="1:28" ht="27.75" customHeight="1">
      <c r="A95" s="127"/>
      <c r="B95" s="625"/>
      <c r="C95" s="256" t="s">
        <v>242</v>
      </c>
      <c r="D95" s="408">
        <v>100</v>
      </c>
      <c r="E95" s="411">
        <f t="shared" si="32"/>
        <v>0</v>
      </c>
      <c r="F95" s="25">
        <f t="shared" si="33"/>
        <v>0</v>
      </c>
      <c r="G95" s="279"/>
      <c r="H95" s="444"/>
      <c r="I95" s="411"/>
      <c r="J95" s="62"/>
      <c r="K95" s="279"/>
      <c r="L95" s="444"/>
      <c r="M95" s="411"/>
      <c r="N95" s="62"/>
      <c r="O95" s="229"/>
      <c r="P95" s="444"/>
      <c r="Q95" s="411"/>
      <c r="R95" s="62"/>
      <c r="S95" s="229"/>
      <c r="T95" s="444"/>
      <c r="U95" s="411"/>
      <c r="V95" s="62"/>
      <c r="W95" s="230"/>
      <c r="X95" s="444"/>
      <c r="Y95" s="411"/>
      <c r="Z95" s="129"/>
      <c r="AA95" s="43"/>
    </row>
    <row r="96" spans="1:28" ht="27.75" customHeight="1">
      <c r="A96" s="127"/>
      <c r="B96" s="625"/>
      <c r="C96" s="259" t="s">
        <v>243</v>
      </c>
      <c r="D96" s="446">
        <v>220</v>
      </c>
      <c r="E96" s="411">
        <f t="shared" si="32"/>
        <v>0</v>
      </c>
      <c r="F96" s="25">
        <f t="shared" si="33"/>
        <v>0</v>
      </c>
      <c r="G96" s="283"/>
      <c r="H96" s="444"/>
      <c r="I96" s="411"/>
      <c r="J96" s="62"/>
      <c r="K96" s="283"/>
      <c r="L96" s="444"/>
      <c r="M96" s="411"/>
      <c r="N96" s="62"/>
      <c r="O96" s="229"/>
      <c r="P96" s="444"/>
      <c r="Q96" s="411"/>
      <c r="R96" s="62"/>
      <c r="S96" s="229"/>
      <c r="T96" s="444"/>
      <c r="U96" s="411"/>
      <c r="V96" s="62"/>
      <c r="W96" s="229"/>
      <c r="X96" s="444"/>
      <c r="Y96" s="411"/>
      <c r="Z96" s="129"/>
      <c r="AA96" s="43"/>
    </row>
    <row r="97" spans="1:28" ht="27.75" customHeight="1" thickBot="1">
      <c r="A97" s="127"/>
      <c r="B97" s="625"/>
      <c r="C97" s="254" t="s">
        <v>244</v>
      </c>
      <c r="D97" s="417">
        <v>690</v>
      </c>
      <c r="E97" s="418">
        <f t="shared" si="32"/>
        <v>0</v>
      </c>
      <c r="F97" s="65">
        <f t="shared" si="33"/>
        <v>0</v>
      </c>
      <c r="G97" s="284"/>
      <c r="H97" s="471"/>
      <c r="I97" s="418"/>
      <c r="J97" s="67"/>
      <c r="K97" s="284"/>
      <c r="L97" s="471"/>
      <c r="M97" s="418"/>
      <c r="N97" s="67"/>
      <c r="O97" s="337"/>
      <c r="P97" s="471"/>
      <c r="Q97" s="418"/>
      <c r="R97" s="67"/>
      <c r="S97" s="337"/>
      <c r="T97" s="471"/>
      <c r="U97" s="418"/>
      <c r="V97" s="67"/>
      <c r="W97" s="233"/>
      <c r="X97" s="471"/>
      <c r="Y97" s="418"/>
      <c r="Z97" s="130"/>
      <c r="AA97" s="43"/>
    </row>
    <row r="98" spans="1:28" ht="27.75" customHeight="1" thickBot="1">
      <c r="A98" s="125"/>
      <c r="B98" s="164">
        <f>+D98+L98+P98+T98+X98</f>
        <v>8970</v>
      </c>
      <c r="C98" s="255" t="s">
        <v>20</v>
      </c>
      <c r="D98" s="437">
        <f>SUBTOTAL(9,D88:D97)</f>
        <v>8970</v>
      </c>
      <c r="E98" s="438">
        <f>SUBTOTAL(9,E88:E97)</f>
        <v>0</v>
      </c>
      <c r="F98" s="36"/>
      <c r="G98" s="248" t="s">
        <v>18</v>
      </c>
      <c r="H98" s="437"/>
      <c r="I98" s="438"/>
      <c r="J98" s="36"/>
      <c r="K98" s="248" t="s">
        <v>18</v>
      </c>
      <c r="L98" s="437"/>
      <c r="M98" s="438"/>
      <c r="N98" s="36"/>
      <c r="O98" s="251" t="s">
        <v>20</v>
      </c>
      <c r="P98" s="437"/>
      <c r="Q98" s="438"/>
      <c r="R98" s="36"/>
      <c r="S98" s="248" t="s">
        <v>18</v>
      </c>
      <c r="T98" s="437">
        <f>SUBTOTAL(9,T88:T97)</f>
        <v>0</v>
      </c>
      <c r="U98" s="438">
        <f>SUBTOTAL(9,U88:U97)</f>
        <v>0</v>
      </c>
      <c r="V98" s="36"/>
      <c r="W98" s="258" t="s">
        <v>18</v>
      </c>
      <c r="X98" s="437">
        <f>SUBTOTAL(9,X88:X97)</f>
        <v>0</v>
      </c>
      <c r="Y98" s="438">
        <f>SUBTOTAL(9,Y88:Y97)</f>
        <v>0</v>
      </c>
      <c r="Z98" s="37"/>
    </row>
    <row r="99" spans="1:28" ht="27.75" customHeight="1" thickBot="1">
      <c r="A99" s="115"/>
      <c r="B99" s="166">
        <f>+$C$1</f>
        <v>0</v>
      </c>
      <c r="C99" s="249" t="str">
        <f>IF(E106+M106+Q106+U106+Y106&gt;0,"南島原市 " &amp; TEXT(E106+M106+Q106+U106+Y106,"#,###,###枚"),"南島原市")</f>
        <v>南島原市</v>
      </c>
      <c r="D99" s="432"/>
      <c r="E99" s="433"/>
      <c r="F99" s="116">
        <f>+B99</f>
        <v>0</v>
      </c>
      <c r="G99" s="272"/>
      <c r="H99" s="469"/>
      <c r="I99" s="470"/>
      <c r="J99" s="117"/>
      <c r="K99" s="272"/>
      <c r="L99" s="469"/>
      <c r="M99" s="470"/>
      <c r="N99" s="117">
        <f>+B99</f>
        <v>0</v>
      </c>
      <c r="O99" s="272"/>
      <c r="P99" s="469"/>
      <c r="Q99" s="470"/>
      <c r="R99" s="117">
        <f>+B99</f>
        <v>0</v>
      </c>
      <c r="S99" s="272"/>
      <c r="T99" s="469"/>
      <c r="U99" s="470"/>
      <c r="V99" s="117">
        <f>+B99</f>
        <v>0</v>
      </c>
      <c r="W99" s="272"/>
      <c r="X99" s="469"/>
      <c r="Y99" s="533"/>
      <c r="Z99" s="118">
        <f>+B99</f>
        <v>0</v>
      </c>
    </row>
    <row r="100" spans="1:28" ht="27.75" customHeight="1">
      <c r="A100" s="127"/>
      <c r="B100" s="624" t="s">
        <v>32</v>
      </c>
      <c r="C100" s="252" t="s">
        <v>245</v>
      </c>
      <c r="D100" s="409">
        <v>880</v>
      </c>
      <c r="E100" s="416">
        <f t="shared" ref="E100:E102" si="34">ROUND(F100*D100/100,-1)</f>
        <v>0</v>
      </c>
      <c r="F100" s="22">
        <f t="shared" ref="F100:F105" si="35">+F$99</f>
        <v>0</v>
      </c>
      <c r="G100" s="285"/>
      <c r="H100" s="443"/>
      <c r="I100" s="416"/>
      <c r="J100" s="68"/>
      <c r="K100" s="285"/>
      <c r="L100" s="443"/>
      <c r="M100" s="416"/>
      <c r="N100" s="68"/>
      <c r="O100" s="339"/>
      <c r="P100" s="443"/>
      <c r="Q100" s="416"/>
      <c r="R100" s="68"/>
      <c r="S100" s="250" t="s">
        <v>311</v>
      </c>
      <c r="T100" s="443">
        <v>350</v>
      </c>
      <c r="U100" s="416">
        <f>ROUND(V100*T100/100,-1)</f>
        <v>0</v>
      </c>
      <c r="V100" s="22">
        <f>+V$99</f>
        <v>0</v>
      </c>
      <c r="W100" s="347"/>
      <c r="X100" s="443"/>
      <c r="Y100" s="416"/>
      <c r="Z100" s="133"/>
      <c r="AA100" s="43"/>
      <c r="AB100" s="54"/>
    </row>
    <row r="101" spans="1:28" ht="27.75" customHeight="1">
      <c r="A101" s="127"/>
      <c r="B101" s="625"/>
      <c r="C101" s="222" t="s">
        <v>33</v>
      </c>
      <c r="D101" s="408">
        <v>770</v>
      </c>
      <c r="E101" s="411">
        <f t="shared" si="34"/>
        <v>0</v>
      </c>
      <c r="F101" s="25">
        <f t="shared" si="35"/>
        <v>0</v>
      </c>
      <c r="G101" s="277"/>
      <c r="H101" s="444"/>
      <c r="I101" s="411"/>
      <c r="J101" s="31"/>
      <c r="K101" s="276"/>
      <c r="L101" s="444"/>
      <c r="M101" s="411"/>
      <c r="N101" s="25">
        <f>+N$99</f>
        <v>0</v>
      </c>
      <c r="O101" s="283"/>
      <c r="P101" s="444"/>
      <c r="Q101" s="411"/>
      <c r="R101" s="62"/>
      <c r="S101" s="342"/>
      <c r="T101" s="444"/>
      <c r="U101" s="411"/>
      <c r="V101" s="71"/>
      <c r="W101" s="342" t="s">
        <v>248</v>
      </c>
      <c r="X101" s="444">
        <v>370</v>
      </c>
      <c r="Y101" s="411">
        <f>ROUND(Z101*X101/100,-1)</f>
        <v>0</v>
      </c>
      <c r="Z101" s="25">
        <f>+Z$99</f>
        <v>0</v>
      </c>
      <c r="AA101" s="43"/>
    </row>
    <row r="102" spans="1:28" ht="27.75" customHeight="1">
      <c r="A102" s="127"/>
      <c r="B102" s="625"/>
      <c r="C102" s="222" t="s">
        <v>322</v>
      </c>
      <c r="D102" s="408">
        <v>1850</v>
      </c>
      <c r="E102" s="411">
        <f t="shared" si="34"/>
        <v>0</v>
      </c>
      <c r="F102" s="25">
        <f t="shared" si="35"/>
        <v>0</v>
      </c>
      <c r="G102" s="286"/>
      <c r="H102" s="444"/>
      <c r="I102" s="411"/>
      <c r="J102" s="31"/>
      <c r="K102" s="286"/>
      <c r="L102" s="444"/>
      <c r="M102" s="411"/>
      <c r="N102" s="31"/>
      <c r="O102" s="283"/>
      <c r="P102" s="444"/>
      <c r="Q102" s="411"/>
      <c r="R102" s="62"/>
      <c r="S102" s="342"/>
      <c r="T102" s="444"/>
      <c r="U102" s="411"/>
      <c r="V102" s="71"/>
      <c r="W102" s="253"/>
      <c r="X102" s="444"/>
      <c r="Y102" s="411"/>
      <c r="Z102" s="25">
        <f>+Z$99</f>
        <v>0</v>
      </c>
      <c r="AA102" s="43"/>
    </row>
    <row r="103" spans="1:28" ht="27.75" customHeight="1">
      <c r="A103" s="127"/>
      <c r="B103" s="625"/>
      <c r="C103" s="213" t="s">
        <v>316</v>
      </c>
      <c r="D103" s="407">
        <v>1770</v>
      </c>
      <c r="E103" s="422">
        <f>ROUND(F103*D103/100,-1)</f>
        <v>0</v>
      </c>
      <c r="F103" s="25">
        <f t="shared" si="35"/>
        <v>0</v>
      </c>
      <c r="G103" s="287"/>
      <c r="H103" s="439"/>
      <c r="I103" s="411"/>
      <c r="J103" s="31"/>
      <c r="K103" s="287"/>
      <c r="L103" s="439"/>
      <c r="M103" s="411"/>
      <c r="N103" s="31"/>
      <c r="O103" s="277" t="s">
        <v>96</v>
      </c>
      <c r="P103" s="444">
        <v>70</v>
      </c>
      <c r="Q103" s="411">
        <f>ROUND(R104*P103/100,-1)</f>
        <v>0</v>
      </c>
      <c r="R103" s="62"/>
      <c r="S103" s="342"/>
      <c r="T103" s="444"/>
      <c r="U103" s="411"/>
      <c r="V103" s="71"/>
      <c r="W103" s="565"/>
      <c r="X103" s="444"/>
      <c r="Y103" s="411"/>
      <c r="Z103" s="132"/>
      <c r="AA103" s="43"/>
    </row>
    <row r="104" spans="1:28" ht="27.75" customHeight="1">
      <c r="A104" s="127"/>
      <c r="B104" s="625"/>
      <c r="C104" s="222" t="s">
        <v>246</v>
      </c>
      <c r="D104" s="408">
        <v>840</v>
      </c>
      <c r="E104" s="411">
        <f>ROUND(F104*D104/100,-1)</f>
        <v>0</v>
      </c>
      <c r="F104" s="25">
        <f t="shared" si="35"/>
        <v>0</v>
      </c>
      <c r="G104" s="288"/>
      <c r="H104" s="439"/>
      <c r="I104" s="422"/>
      <c r="J104" s="71"/>
      <c r="K104" s="288"/>
      <c r="L104" s="439"/>
      <c r="M104" s="422"/>
      <c r="N104" s="71"/>
      <c r="O104" s="596"/>
      <c r="P104" s="597"/>
      <c r="Q104" s="598"/>
      <c r="R104" s="25">
        <f>+R$99</f>
        <v>0</v>
      </c>
      <c r="S104" s="342"/>
      <c r="T104" s="444"/>
      <c r="U104" s="411"/>
      <c r="V104" s="71"/>
      <c r="W104" s="277" t="s">
        <v>249</v>
      </c>
      <c r="X104" s="444">
        <v>140</v>
      </c>
      <c r="Y104" s="411">
        <f t="shared" ref="Y104:Y105" si="36">ROUND(Z104*X104/100,-1)</f>
        <v>0</v>
      </c>
      <c r="Z104" s="25">
        <f>+Z$99</f>
        <v>0</v>
      </c>
      <c r="AA104" s="43"/>
    </row>
    <row r="105" spans="1:28" ht="27.75" customHeight="1" thickBot="1">
      <c r="A105" s="127"/>
      <c r="B105" s="625"/>
      <c r="C105" s="257" t="s">
        <v>247</v>
      </c>
      <c r="D105" s="417">
        <v>1130</v>
      </c>
      <c r="E105" s="418">
        <f>ROUND(F105*D105/100,-1)</f>
        <v>0</v>
      </c>
      <c r="F105" s="65">
        <f t="shared" si="35"/>
        <v>0</v>
      </c>
      <c r="G105" s="289"/>
      <c r="H105" s="439"/>
      <c r="I105" s="411"/>
      <c r="J105" s="71"/>
      <c r="K105" s="289"/>
      <c r="L105" s="439"/>
      <c r="M105" s="411"/>
      <c r="N105" s="71"/>
      <c r="O105" s="599"/>
      <c r="P105" s="471"/>
      <c r="Q105" s="418"/>
      <c r="R105" s="62"/>
      <c r="S105" s="342"/>
      <c r="T105" s="444"/>
      <c r="U105" s="411"/>
      <c r="V105" s="62"/>
      <c r="W105" s="354" t="s">
        <v>250</v>
      </c>
      <c r="X105" s="471">
        <v>230</v>
      </c>
      <c r="Y105" s="418">
        <f t="shared" si="36"/>
        <v>0</v>
      </c>
      <c r="Z105" s="25">
        <f>+Z$99</f>
        <v>0</v>
      </c>
      <c r="AA105" s="43"/>
    </row>
    <row r="106" spans="1:28" ht="27.75" customHeight="1" thickBot="1">
      <c r="A106" s="125"/>
      <c r="B106" s="164">
        <f>+D106+L106+P106+T106+X106</f>
        <v>8400</v>
      </c>
      <c r="C106" s="255" t="s">
        <v>20</v>
      </c>
      <c r="D106" s="437">
        <f>SUBTOTAL(9,D100:D105)</f>
        <v>7240</v>
      </c>
      <c r="E106" s="438">
        <f>SUBTOTAL(9,E100:E105)</f>
        <v>0</v>
      </c>
      <c r="F106" s="36"/>
      <c r="G106" s="248" t="s">
        <v>18</v>
      </c>
      <c r="H106" s="437"/>
      <c r="I106" s="438"/>
      <c r="J106" s="36"/>
      <c r="K106" s="248" t="s">
        <v>18</v>
      </c>
      <c r="L106" s="437">
        <f>SUBTOTAL(9,L100:L105)</f>
        <v>0</v>
      </c>
      <c r="M106" s="438">
        <f>SUBTOTAL(9,M100:M105)</f>
        <v>0</v>
      </c>
      <c r="N106" s="36"/>
      <c r="O106" s="251" t="s">
        <v>18</v>
      </c>
      <c r="P106" s="440">
        <f>SUBTOTAL(9,P100:P105)</f>
        <v>70</v>
      </c>
      <c r="Q106" s="441">
        <f>SUBTOTAL(9,Q100:Q105)</f>
        <v>0</v>
      </c>
      <c r="R106" s="36"/>
      <c r="S106" s="248" t="s">
        <v>18</v>
      </c>
      <c r="T106" s="437">
        <f>SUBTOTAL(9,T100:T105)</f>
        <v>350</v>
      </c>
      <c r="U106" s="438">
        <f>SUBTOTAL(9,U100:U105)</f>
        <v>0</v>
      </c>
      <c r="V106" s="36"/>
      <c r="W106" s="258" t="s">
        <v>18</v>
      </c>
      <c r="X106" s="437">
        <f>SUBTOTAL(9,X100:X105)</f>
        <v>740</v>
      </c>
      <c r="Y106" s="438">
        <f>SUBTOTAL(9,Y100:Y105)</f>
        <v>0</v>
      </c>
      <c r="Z106" s="49"/>
    </row>
    <row r="107" spans="1:28" ht="27.75" customHeight="1" thickBot="1">
      <c r="A107" s="115"/>
      <c r="B107" s="166">
        <f>+$C$1</f>
        <v>0</v>
      </c>
      <c r="C107" s="249" t="str">
        <f>IF(E114+M114+Q114+U114+Y114+I114&gt;0,"大村市 " &amp; TEXT(E114+M114+Q114+U114+Y114+I114,"#,###,###枚"),"大村市")</f>
        <v>大村市</v>
      </c>
      <c r="D107" s="432"/>
      <c r="E107" s="433"/>
      <c r="F107" s="116">
        <f>+B107</f>
        <v>0</v>
      </c>
      <c r="G107" s="272"/>
      <c r="H107" s="469"/>
      <c r="I107" s="470"/>
      <c r="J107" s="117">
        <f>+$B$107</f>
        <v>0</v>
      </c>
      <c r="K107" s="272"/>
      <c r="L107" s="469"/>
      <c r="M107" s="470"/>
      <c r="N107" s="117">
        <f>+B107</f>
        <v>0</v>
      </c>
      <c r="O107" s="272"/>
      <c r="P107" s="469"/>
      <c r="Q107" s="470"/>
      <c r="R107" s="117">
        <f>+B107</f>
        <v>0</v>
      </c>
      <c r="S107" s="272"/>
      <c r="T107" s="469"/>
      <c r="U107" s="470"/>
      <c r="V107" s="117">
        <f>+B107</f>
        <v>0</v>
      </c>
      <c r="W107" s="272"/>
      <c r="X107" s="469"/>
      <c r="Y107" s="533"/>
      <c r="Z107" s="118">
        <f>+B107</f>
        <v>0</v>
      </c>
    </row>
    <row r="108" spans="1:28" ht="27.75" customHeight="1">
      <c r="A108" s="127"/>
      <c r="B108" s="624" t="s">
        <v>76</v>
      </c>
      <c r="C108" s="252" t="s">
        <v>251</v>
      </c>
      <c r="D108" s="409">
        <v>2190</v>
      </c>
      <c r="E108" s="410">
        <f t="shared" ref="E108:E113" si="37">ROUND(F108*D108/100,-1)</f>
        <v>0</v>
      </c>
      <c r="F108" s="22">
        <f t="shared" ref="F108:F113" si="38">+F$107</f>
        <v>0</v>
      </c>
      <c r="G108" s="290"/>
      <c r="H108" s="443"/>
      <c r="I108" s="410"/>
      <c r="J108" s="133"/>
      <c r="K108" s="326"/>
      <c r="L108" s="443"/>
      <c r="M108" s="410"/>
      <c r="N108" s="133"/>
      <c r="O108" s="336"/>
      <c r="P108" s="443"/>
      <c r="Q108" s="410"/>
      <c r="R108" s="133"/>
      <c r="S108" s="275" t="s">
        <v>77</v>
      </c>
      <c r="T108" s="443">
        <v>650</v>
      </c>
      <c r="U108" s="410">
        <f>ROUND(V108*T108/100,-1)</f>
        <v>0</v>
      </c>
      <c r="V108" s="22">
        <f>+V$107</f>
        <v>0</v>
      </c>
      <c r="W108" s="619" t="s">
        <v>320</v>
      </c>
      <c r="X108" s="443">
        <v>3270</v>
      </c>
      <c r="Y108" s="410">
        <f>ROUND(Z108*X108/100,-1)</f>
        <v>0</v>
      </c>
      <c r="Z108" s="24">
        <f>+Z$107</f>
        <v>0</v>
      </c>
      <c r="AA108" s="120"/>
      <c r="AB108" s="54"/>
    </row>
    <row r="109" spans="1:28" ht="27.75" customHeight="1">
      <c r="A109" s="127"/>
      <c r="B109" s="625"/>
      <c r="C109" s="222" t="s">
        <v>252</v>
      </c>
      <c r="D109" s="408">
        <v>1720</v>
      </c>
      <c r="E109" s="411">
        <f t="shared" si="37"/>
        <v>0</v>
      </c>
      <c r="F109" s="25">
        <f t="shared" si="38"/>
        <v>0</v>
      </c>
      <c r="G109" s="277"/>
      <c r="H109" s="444"/>
      <c r="I109" s="411"/>
      <c r="J109" s="31"/>
      <c r="K109" s="203"/>
      <c r="L109" s="444"/>
      <c r="M109" s="411"/>
      <c r="N109" s="25">
        <f>+N$107</f>
        <v>0</v>
      </c>
      <c r="O109" s="277" t="s">
        <v>78</v>
      </c>
      <c r="P109" s="444">
        <v>300</v>
      </c>
      <c r="Q109" s="411">
        <f>ROUND(R109*P109/100,-1)</f>
        <v>0</v>
      </c>
      <c r="R109" s="25">
        <f>+R$107</f>
        <v>0</v>
      </c>
      <c r="S109" s="277" t="s">
        <v>79</v>
      </c>
      <c r="T109" s="444">
        <v>800</v>
      </c>
      <c r="U109" s="411">
        <f>ROUND(V109*T109/100,-1)</f>
        <v>0</v>
      </c>
      <c r="V109" s="25">
        <f>+V$107</f>
        <v>0</v>
      </c>
      <c r="W109" s="361"/>
      <c r="X109" s="444"/>
      <c r="Y109" s="411"/>
      <c r="Z109" s="40"/>
      <c r="AA109" s="120"/>
    </row>
    <row r="110" spans="1:28" ht="27.75" customHeight="1">
      <c r="A110" s="127"/>
      <c r="B110" s="625"/>
      <c r="C110" s="222" t="s">
        <v>79</v>
      </c>
      <c r="D110" s="408">
        <v>1710</v>
      </c>
      <c r="E110" s="411">
        <f t="shared" si="37"/>
        <v>0</v>
      </c>
      <c r="F110" s="25">
        <f t="shared" si="38"/>
        <v>0</v>
      </c>
      <c r="G110" s="237" t="s">
        <v>335</v>
      </c>
      <c r="H110" s="435">
        <v>100</v>
      </c>
      <c r="I110" s="422">
        <f t="shared" ref="I110" si="39">IF(+J110&gt;0,+H110,0)</f>
        <v>0</v>
      </c>
      <c r="J110" s="25">
        <f>+J$107</f>
        <v>0</v>
      </c>
      <c r="K110" s="230"/>
      <c r="L110" s="444"/>
      <c r="M110" s="411"/>
      <c r="N110" s="71"/>
      <c r="O110" s="277"/>
      <c r="P110" s="444"/>
      <c r="Q110" s="411"/>
      <c r="R110" s="71"/>
      <c r="S110" s="277"/>
      <c r="T110" s="444"/>
      <c r="U110" s="411"/>
      <c r="V110" s="71"/>
      <c r="W110" s="620" t="s">
        <v>321</v>
      </c>
      <c r="X110" s="444"/>
      <c r="Y110" s="411"/>
      <c r="Z110" s="27">
        <f>+Z$107</f>
        <v>0</v>
      </c>
      <c r="AA110" s="120"/>
    </row>
    <row r="111" spans="1:28" ht="27.75" customHeight="1">
      <c r="A111" s="127"/>
      <c r="B111" s="625"/>
      <c r="C111" s="222" t="s">
        <v>80</v>
      </c>
      <c r="D111" s="408">
        <v>3000</v>
      </c>
      <c r="E111" s="411">
        <f t="shared" si="37"/>
        <v>0</v>
      </c>
      <c r="F111" s="25">
        <f t="shared" si="38"/>
        <v>0</v>
      </c>
      <c r="G111" s="287"/>
      <c r="H111" s="444"/>
      <c r="I111" s="411"/>
      <c r="J111" s="31"/>
      <c r="K111" s="287"/>
      <c r="L111" s="444"/>
      <c r="M111" s="411"/>
      <c r="N111" s="31"/>
      <c r="O111" s="277" t="s">
        <v>255</v>
      </c>
      <c r="P111" s="444">
        <v>90</v>
      </c>
      <c r="Q111" s="411">
        <f>ROUND(R111*P111/100,-1)</f>
        <v>0</v>
      </c>
      <c r="R111" s="25">
        <f>+R$107</f>
        <v>0</v>
      </c>
      <c r="S111" s="277" t="s">
        <v>80</v>
      </c>
      <c r="T111" s="444">
        <v>740</v>
      </c>
      <c r="U111" s="411">
        <f>ROUND(V111*T111/100,-1)</f>
        <v>0</v>
      </c>
      <c r="V111" s="25">
        <f>+V$107</f>
        <v>0</v>
      </c>
      <c r="W111" s="374"/>
      <c r="X111" s="444"/>
      <c r="Y111" s="411"/>
      <c r="Z111" s="40"/>
      <c r="AA111" s="120"/>
    </row>
    <row r="112" spans="1:28" ht="27.75" customHeight="1">
      <c r="A112" s="127"/>
      <c r="B112" s="625"/>
      <c r="C112" s="222" t="s">
        <v>253</v>
      </c>
      <c r="D112" s="408">
        <v>560</v>
      </c>
      <c r="E112" s="411">
        <f t="shared" si="37"/>
        <v>0</v>
      </c>
      <c r="F112" s="25">
        <f t="shared" si="38"/>
        <v>0</v>
      </c>
      <c r="G112" s="230"/>
      <c r="H112" s="444"/>
      <c r="I112" s="473"/>
      <c r="J112" s="72"/>
      <c r="K112" s="230"/>
      <c r="L112" s="444"/>
      <c r="M112" s="473"/>
      <c r="N112" s="72"/>
      <c r="O112" s="292"/>
      <c r="P112" s="444"/>
      <c r="Q112" s="411"/>
      <c r="R112" s="62"/>
      <c r="S112" s="355"/>
      <c r="T112" s="444"/>
      <c r="U112" s="411"/>
      <c r="V112" s="62"/>
      <c r="W112" s="375"/>
      <c r="X112" s="444"/>
      <c r="Y112" s="411"/>
      <c r="Z112" s="30"/>
      <c r="AA112" s="120"/>
    </row>
    <row r="113" spans="1:27" ht="27.75" customHeight="1" thickBot="1">
      <c r="A113" s="127"/>
      <c r="B113" s="625"/>
      <c r="C113" s="254" t="s">
        <v>254</v>
      </c>
      <c r="D113" s="417">
        <v>390</v>
      </c>
      <c r="E113" s="411">
        <f t="shared" si="37"/>
        <v>0</v>
      </c>
      <c r="F113" s="25">
        <f t="shared" si="38"/>
        <v>0</v>
      </c>
      <c r="G113" s="233"/>
      <c r="H113" s="471"/>
      <c r="I113" s="474"/>
      <c r="J113" s="63"/>
      <c r="K113" s="233"/>
      <c r="L113" s="471"/>
      <c r="M113" s="474"/>
      <c r="N113" s="63"/>
      <c r="O113" s="278"/>
      <c r="P113" s="471"/>
      <c r="Q113" s="418"/>
      <c r="R113" s="67"/>
      <c r="S113" s="284"/>
      <c r="T113" s="471"/>
      <c r="U113" s="418"/>
      <c r="V113" s="67"/>
      <c r="W113" s="376"/>
      <c r="X113" s="471"/>
      <c r="Y113" s="418"/>
      <c r="Z113" s="73"/>
      <c r="AA113" s="120"/>
    </row>
    <row r="114" spans="1:27" ht="27.75" customHeight="1" thickBot="1">
      <c r="A114" s="125"/>
      <c r="B114" s="164">
        <f>+D114+L114+P114+T114+X114+H114</f>
        <v>15520</v>
      </c>
      <c r="C114" s="255" t="s">
        <v>20</v>
      </c>
      <c r="D114" s="437">
        <f>SUBTOTAL(9,D108:D113)</f>
        <v>9570</v>
      </c>
      <c r="E114" s="438">
        <f>SUBTOTAL(9,E108:E113)</f>
        <v>0</v>
      </c>
      <c r="F114" s="36"/>
      <c r="G114" s="248" t="s">
        <v>18</v>
      </c>
      <c r="H114" s="437">
        <f t="shared" ref="H114:I114" si="40">SUBTOTAL(9,H108:H113)</f>
        <v>100</v>
      </c>
      <c r="I114" s="438">
        <f t="shared" si="40"/>
        <v>0</v>
      </c>
      <c r="J114" s="36"/>
      <c r="K114" s="248" t="s">
        <v>18</v>
      </c>
      <c r="L114" s="437">
        <f t="shared" ref="L114:M114" si="41">SUBTOTAL(9,L108:L113)</f>
        <v>0</v>
      </c>
      <c r="M114" s="438">
        <f t="shared" si="41"/>
        <v>0</v>
      </c>
      <c r="N114" s="36"/>
      <c r="O114" s="251" t="s">
        <v>20</v>
      </c>
      <c r="P114" s="437">
        <f t="shared" ref="P114:Q114" si="42">SUBTOTAL(9,P108:P113)</f>
        <v>390</v>
      </c>
      <c r="Q114" s="438">
        <f t="shared" si="42"/>
        <v>0</v>
      </c>
      <c r="R114" s="36"/>
      <c r="S114" s="248" t="s">
        <v>18</v>
      </c>
      <c r="T114" s="437">
        <f t="shared" ref="T114:U114" si="43">SUBTOTAL(9,T108:T113)</f>
        <v>2190</v>
      </c>
      <c r="U114" s="438">
        <f t="shared" si="43"/>
        <v>0</v>
      </c>
      <c r="V114" s="36"/>
      <c r="W114" s="258" t="s">
        <v>18</v>
      </c>
      <c r="X114" s="437">
        <f t="shared" ref="X114:Y114" si="44">SUBTOTAL(9,X108:X113)</f>
        <v>3270</v>
      </c>
      <c r="Y114" s="438">
        <f t="shared" si="44"/>
        <v>0</v>
      </c>
      <c r="Z114" s="37"/>
    </row>
    <row r="115" spans="1:27" ht="27.75" customHeight="1" thickBot="1">
      <c r="A115" s="115"/>
      <c r="B115" s="166">
        <f>+$C$1</f>
        <v>0</v>
      </c>
      <c r="C115" s="249" t="str">
        <f>IF(E119+M119+Q119+U119+Y119+I119&gt;0,"東彼杵郡 " &amp; TEXT(E119+M119+Q119+U119+Y119+I119,"#,###,###枚"),"東彼杵郡")</f>
        <v>東彼杵郡</v>
      </c>
      <c r="D115" s="432"/>
      <c r="E115" s="433"/>
      <c r="F115" s="116">
        <f>+B115</f>
        <v>0</v>
      </c>
      <c r="G115" s="272"/>
      <c r="H115" s="469"/>
      <c r="I115" s="470"/>
      <c r="J115" s="117">
        <f>+$B$115</f>
        <v>0</v>
      </c>
      <c r="K115" s="272"/>
      <c r="L115" s="469"/>
      <c r="M115" s="470"/>
      <c r="N115" s="117"/>
      <c r="O115" s="272"/>
      <c r="P115" s="469"/>
      <c r="Q115" s="470"/>
      <c r="R115" s="117"/>
      <c r="S115" s="272"/>
      <c r="T115" s="469"/>
      <c r="U115" s="470"/>
      <c r="V115" s="117">
        <f>+B115</f>
        <v>0</v>
      </c>
      <c r="W115" s="272"/>
      <c r="X115" s="469"/>
      <c r="Y115" s="533"/>
      <c r="Z115" s="118">
        <f>+B115</f>
        <v>0</v>
      </c>
    </row>
    <row r="116" spans="1:27" ht="27.75" customHeight="1">
      <c r="A116" s="127"/>
      <c r="B116" s="626" t="s">
        <v>125</v>
      </c>
      <c r="C116" s="212" t="s">
        <v>256</v>
      </c>
      <c r="D116" s="407">
        <v>1220</v>
      </c>
      <c r="E116" s="411">
        <f>ROUND(F116*D116/100,-1)</f>
        <v>0</v>
      </c>
      <c r="F116" s="25">
        <f>+F$115</f>
        <v>0</v>
      </c>
      <c r="G116" s="283"/>
      <c r="H116" s="444"/>
      <c r="I116" s="411"/>
      <c r="J116" s="62"/>
      <c r="K116" s="283"/>
      <c r="L116" s="444"/>
      <c r="M116" s="411"/>
      <c r="N116" s="62"/>
      <c r="O116" s="283"/>
      <c r="P116" s="444"/>
      <c r="Q116" s="473"/>
      <c r="R116" s="72"/>
      <c r="S116" s="342" t="s">
        <v>34</v>
      </c>
      <c r="T116" s="444">
        <v>190</v>
      </c>
      <c r="U116" s="411">
        <f>ROUND(V116*T116/100,-1)</f>
        <v>0</v>
      </c>
      <c r="V116" s="25">
        <f>+V$115</f>
        <v>0</v>
      </c>
      <c r="W116" s="283"/>
      <c r="X116" s="538"/>
      <c r="Y116" s="411"/>
      <c r="Z116" s="30"/>
      <c r="AA116" s="43"/>
    </row>
    <row r="117" spans="1:27" ht="27.75" customHeight="1">
      <c r="A117" s="127"/>
      <c r="B117" s="626"/>
      <c r="C117" s="222" t="s">
        <v>257</v>
      </c>
      <c r="D117" s="408">
        <v>1530</v>
      </c>
      <c r="E117" s="411">
        <f>ROUND(F117*D117/100,-1)</f>
        <v>0</v>
      </c>
      <c r="F117" s="25">
        <f>+F$115</f>
        <v>0</v>
      </c>
      <c r="G117" s="283"/>
      <c r="H117" s="444"/>
      <c r="I117" s="411"/>
      <c r="J117" s="31"/>
      <c r="K117" s="283"/>
      <c r="L117" s="444"/>
      <c r="M117" s="411"/>
      <c r="N117" s="31"/>
      <c r="O117" s="283"/>
      <c r="P117" s="444"/>
      <c r="Q117" s="473"/>
      <c r="R117" s="72"/>
      <c r="S117" s="342" t="s">
        <v>35</v>
      </c>
      <c r="T117" s="444">
        <v>840</v>
      </c>
      <c r="U117" s="411">
        <f>ROUND(V117*T117/100,-1)</f>
        <v>0</v>
      </c>
      <c r="V117" s="25">
        <f>+V$115</f>
        <v>0</v>
      </c>
      <c r="W117" s="342" t="s">
        <v>35</v>
      </c>
      <c r="X117" s="444">
        <v>320</v>
      </c>
      <c r="Y117" s="411">
        <f>ROUND(Z117*X117/100,-1)</f>
        <v>0</v>
      </c>
      <c r="Z117" s="27">
        <f>+Z$115</f>
        <v>0</v>
      </c>
      <c r="AA117" s="43"/>
    </row>
    <row r="118" spans="1:27" ht="27.75" customHeight="1" thickBot="1">
      <c r="A118" s="127"/>
      <c r="B118" s="626"/>
      <c r="C118" s="222" t="s">
        <v>258</v>
      </c>
      <c r="D118" s="408">
        <v>1770</v>
      </c>
      <c r="E118" s="411">
        <f>ROUND(F118*D118/100,-1)</f>
        <v>0</v>
      </c>
      <c r="F118" s="25">
        <f>+F$115</f>
        <v>0</v>
      </c>
      <c r="G118" s="237" t="s">
        <v>334</v>
      </c>
      <c r="H118" s="435">
        <v>50</v>
      </c>
      <c r="I118" s="422">
        <f t="shared" ref="I118" si="45">IF(+J118&gt;0,+H118,0)</f>
        <v>0</v>
      </c>
      <c r="J118" s="25">
        <f>+J$115</f>
        <v>0</v>
      </c>
      <c r="K118" s="283"/>
      <c r="L118" s="444"/>
      <c r="M118" s="411"/>
      <c r="N118" s="62"/>
      <c r="O118" s="599"/>
      <c r="P118" s="444"/>
      <c r="Q118" s="473"/>
      <c r="R118" s="72"/>
      <c r="S118" s="342" t="s">
        <v>36</v>
      </c>
      <c r="T118" s="444">
        <v>1060</v>
      </c>
      <c r="U118" s="411">
        <f>ROUND(V118*T118/100,-1)</f>
        <v>0</v>
      </c>
      <c r="V118" s="25">
        <f>+V$115</f>
        <v>0</v>
      </c>
      <c r="W118" s="599"/>
      <c r="X118" s="538"/>
      <c r="Y118" s="411"/>
      <c r="Z118" s="30"/>
      <c r="AA118" s="43"/>
    </row>
    <row r="119" spans="1:27" ht="27.75" customHeight="1" thickBot="1">
      <c r="A119" s="125"/>
      <c r="B119" s="164">
        <f>+D119+L119+P119+T119+X119</f>
        <v>6930</v>
      </c>
      <c r="C119" s="255" t="s">
        <v>20</v>
      </c>
      <c r="D119" s="437">
        <f>SUBTOTAL(9,D116:D118)</f>
        <v>4520</v>
      </c>
      <c r="E119" s="438">
        <f>SUBTOTAL(9,E116:E118)</f>
        <v>0</v>
      </c>
      <c r="F119" s="36"/>
      <c r="G119" s="248" t="s">
        <v>18</v>
      </c>
      <c r="H119" s="437">
        <f>SUBTOTAL(9,H116:H118)</f>
        <v>50</v>
      </c>
      <c r="I119" s="438">
        <f>SUBTOTAL(9,I116:I118)</f>
        <v>0</v>
      </c>
      <c r="J119" s="36"/>
      <c r="K119" s="248" t="s">
        <v>18</v>
      </c>
      <c r="L119" s="437"/>
      <c r="M119" s="438"/>
      <c r="N119" s="36"/>
      <c r="O119" s="251" t="s">
        <v>18</v>
      </c>
      <c r="P119" s="483"/>
      <c r="Q119" s="438"/>
      <c r="R119" s="36"/>
      <c r="S119" s="248" t="s">
        <v>18</v>
      </c>
      <c r="T119" s="437">
        <f>SUBTOTAL(9,T116:T118)</f>
        <v>2090</v>
      </c>
      <c r="U119" s="438">
        <f>SUBTOTAL(9,U116:U118)</f>
        <v>0</v>
      </c>
      <c r="V119" s="36"/>
      <c r="W119" s="258" t="s">
        <v>18</v>
      </c>
      <c r="X119" s="437">
        <f>SUBTOTAL(9,X116:X118)</f>
        <v>320</v>
      </c>
      <c r="Y119" s="438">
        <f>SUBTOTAL(9,Y116:Y118)</f>
        <v>0</v>
      </c>
      <c r="Z119" s="37"/>
    </row>
    <row r="120" spans="1:27" ht="27.75" customHeight="1" thickBot="1">
      <c r="A120" s="115"/>
      <c r="B120" s="166">
        <f>+$C$1</f>
        <v>0</v>
      </c>
      <c r="C120" s="249" t="str">
        <f>IF(E139+M139+Q139+U139+Y139+I139&gt;0,"佐世保市 " &amp; TEXT(E139+M139+Q139+U139+Y139+I139,"#,###,###枚"),"佐世保市")</f>
        <v>佐世保市</v>
      </c>
      <c r="D120" s="432"/>
      <c r="E120" s="433"/>
      <c r="F120" s="116">
        <f>+B120</f>
        <v>0</v>
      </c>
      <c r="G120" s="272"/>
      <c r="H120" s="469"/>
      <c r="I120" s="470"/>
      <c r="J120" s="117">
        <f>+$B$120</f>
        <v>0</v>
      </c>
      <c r="K120" s="272"/>
      <c r="L120" s="469"/>
      <c r="M120" s="470"/>
      <c r="N120" s="117"/>
      <c r="O120" s="272"/>
      <c r="P120" s="469"/>
      <c r="Q120" s="470"/>
      <c r="R120" s="117">
        <f>+B120</f>
        <v>0</v>
      </c>
      <c r="S120" s="272"/>
      <c r="T120" s="469"/>
      <c r="U120" s="470"/>
      <c r="V120" s="117">
        <f>+B120</f>
        <v>0</v>
      </c>
      <c r="W120" s="272"/>
      <c r="X120" s="469"/>
      <c r="Y120" s="533"/>
      <c r="Z120" s="118">
        <f>+B120</f>
        <v>0</v>
      </c>
    </row>
    <row r="121" spans="1:27" ht="27.75" customHeight="1">
      <c r="A121" s="131"/>
      <c r="B121" s="624" t="s">
        <v>37</v>
      </c>
      <c r="C121" s="262" t="s">
        <v>323</v>
      </c>
      <c r="D121" s="447">
        <v>3220</v>
      </c>
      <c r="E121" s="448">
        <f>ROUND(F121*D121/100,-1)</f>
        <v>0</v>
      </c>
      <c r="F121" s="22">
        <f>+F$120</f>
        <v>0</v>
      </c>
      <c r="G121" s="291"/>
      <c r="H121" s="443"/>
      <c r="I121" s="410"/>
      <c r="J121" s="133"/>
      <c r="K121" s="291"/>
      <c r="L121" s="443"/>
      <c r="M121" s="410"/>
      <c r="N121" s="133"/>
      <c r="O121" s="340"/>
      <c r="P121" s="507"/>
      <c r="Q121" s="508"/>
      <c r="R121" s="133"/>
      <c r="S121" s="356"/>
      <c r="T121" s="518"/>
      <c r="U121" s="448"/>
      <c r="V121" s="78">
        <f>+V$120</f>
        <v>0</v>
      </c>
      <c r="W121" s="377" t="s">
        <v>274</v>
      </c>
      <c r="X121" s="540">
        <v>1560</v>
      </c>
      <c r="Y121" s="541">
        <f>ROUND(Z121*X121/100,-1)</f>
        <v>0</v>
      </c>
      <c r="Z121" s="24">
        <f>+Z$120</f>
        <v>0</v>
      </c>
      <c r="AA121" s="120"/>
    </row>
    <row r="122" spans="1:27" ht="27.75" customHeight="1">
      <c r="A122" s="131"/>
      <c r="B122" s="625"/>
      <c r="C122" s="263" t="s">
        <v>364</v>
      </c>
      <c r="D122" s="449"/>
      <c r="E122" s="450"/>
      <c r="F122" s="77"/>
      <c r="G122" s="286"/>
      <c r="H122" s="476"/>
      <c r="I122" s="411"/>
      <c r="J122" s="31"/>
      <c r="K122" s="286"/>
      <c r="L122" s="476"/>
      <c r="M122" s="411"/>
      <c r="N122" s="31"/>
      <c r="O122" s="341" t="s">
        <v>265</v>
      </c>
      <c r="P122" s="444">
        <v>640</v>
      </c>
      <c r="Q122" s="411">
        <f>ROUND(R122*P122/100,-1)</f>
        <v>0</v>
      </c>
      <c r="R122" s="25">
        <f t="shared" ref="R122:R126" si="46">+R$120</f>
        <v>0</v>
      </c>
      <c r="S122" s="321" t="s">
        <v>324</v>
      </c>
      <c r="T122" s="519"/>
      <c r="U122" s="520"/>
      <c r="V122" s="80">
        <f>+V$120</f>
        <v>0</v>
      </c>
      <c r="W122" s="378" t="s">
        <v>275</v>
      </c>
      <c r="X122" s="542">
        <v>2000</v>
      </c>
      <c r="Y122" s="543">
        <f>ROUND(Z122*X122/100,-1)</f>
        <v>0</v>
      </c>
      <c r="Z122" s="27">
        <f>+Z$120</f>
        <v>0</v>
      </c>
    </row>
    <row r="123" spans="1:27" ht="27.75" customHeight="1">
      <c r="A123" s="131"/>
      <c r="B123" s="625"/>
      <c r="C123" s="222" t="s">
        <v>259</v>
      </c>
      <c r="D123" s="408">
        <v>2520</v>
      </c>
      <c r="E123" s="411">
        <f>ROUND(F123*D123/100,-1)</f>
        <v>0</v>
      </c>
      <c r="F123" s="25">
        <f t="shared" ref="F123:F133" si="47">+F$120</f>
        <v>0</v>
      </c>
      <c r="G123" s="237" t="s">
        <v>329</v>
      </c>
      <c r="H123" s="435">
        <v>100</v>
      </c>
      <c r="I123" s="422">
        <f t="shared" ref="I123" si="48">IF(+J123&gt;0,+H123,0)</f>
        <v>0</v>
      </c>
      <c r="J123" s="25">
        <f>+J$120</f>
        <v>0</v>
      </c>
      <c r="K123" s="292"/>
      <c r="L123" s="444"/>
      <c r="M123" s="414"/>
      <c r="N123" s="31"/>
      <c r="O123" s="342" t="s">
        <v>266</v>
      </c>
      <c r="P123" s="444">
        <v>400</v>
      </c>
      <c r="Q123" s="411">
        <f>ROUND(R123*P123/100,-1)</f>
        <v>0</v>
      </c>
      <c r="R123" s="25">
        <f t="shared" si="46"/>
        <v>0</v>
      </c>
      <c r="S123" s="617"/>
      <c r="T123" s="521"/>
      <c r="U123" s="522"/>
      <c r="V123" s="79"/>
      <c r="W123" s="341" t="s">
        <v>276</v>
      </c>
      <c r="X123" s="439">
        <v>1470</v>
      </c>
      <c r="Y123" s="422">
        <f t="shared" ref="Y123" si="49">ROUND(Z123*X123/100,-1)</f>
        <v>0</v>
      </c>
      <c r="Z123" s="27">
        <f t="shared" ref="Z123:Z132" si="50">+Z$120</f>
        <v>0</v>
      </c>
      <c r="AA123" s="120"/>
    </row>
    <row r="124" spans="1:27" ht="27.75" customHeight="1">
      <c r="A124" s="131"/>
      <c r="B124" s="625"/>
      <c r="C124" s="222" t="s">
        <v>97</v>
      </c>
      <c r="D124" s="408">
        <v>500</v>
      </c>
      <c r="E124" s="411">
        <f>ROUND(F124*D124/100,-1)</f>
        <v>0</v>
      </c>
      <c r="F124" s="25">
        <f t="shared" si="47"/>
        <v>0</v>
      </c>
      <c r="G124" s="286"/>
      <c r="H124" s="476"/>
      <c r="I124" s="411"/>
      <c r="J124" s="31"/>
      <c r="K124" s="286"/>
      <c r="L124" s="476"/>
      <c r="M124" s="411"/>
      <c r="N124" s="31"/>
      <c r="O124" s="342" t="s">
        <v>38</v>
      </c>
      <c r="P124" s="444">
        <v>80</v>
      </c>
      <c r="Q124" s="411">
        <f>ROUND(R124*P124/100,-1)</f>
        <v>0</v>
      </c>
      <c r="R124" s="25">
        <f t="shared" si="46"/>
        <v>0</v>
      </c>
      <c r="S124" s="359" t="s">
        <v>269</v>
      </c>
      <c r="T124" s="444">
        <v>1390</v>
      </c>
      <c r="U124" s="411">
        <f t="shared" ref="U124:U134" si="51">ROUND(V124*T124/100,-1)</f>
        <v>0</v>
      </c>
      <c r="V124" s="80">
        <f t="shared" ref="V124:V134" si="52">+V$120</f>
        <v>0</v>
      </c>
      <c r="W124" s="341" t="s">
        <v>277</v>
      </c>
      <c r="X124" s="439">
        <v>640</v>
      </c>
      <c r="Y124" s="422">
        <f t="shared" ref="Y124:Y132" si="53">ROUND(Z124*X124/100,-1)</f>
        <v>0</v>
      </c>
      <c r="Z124" s="27">
        <f t="shared" si="50"/>
        <v>0</v>
      </c>
    </row>
    <row r="125" spans="1:27" ht="27.75" customHeight="1">
      <c r="A125" s="131"/>
      <c r="B125" s="625"/>
      <c r="C125" s="222" t="s">
        <v>98</v>
      </c>
      <c r="D125" s="408">
        <v>400</v>
      </c>
      <c r="E125" s="411">
        <f>ROUND(F125*D125/100,-1)</f>
        <v>0</v>
      </c>
      <c r="F125" s="25">
        <f t="shared" si="47"/>
        <v>0</v>
      </c>
      <c r="G125" s="237" t="s">
        <v>330</v>
      </c>
      <c r="H125" s="435">
        <v>300</v>
      </c>
      <c r="I125" s="422">
        <f t="shared" ref="I125:I126" si="54">IF(+J125&gt;0,+H125,0)</f>
        <v>0</v>
      </c>
      <c r="J125" s="25">
        <f t="shared" ref="J125:J126" si="55">+J$120</f>
        <v>0</v>
      </c>
      <c r="K125" s="292"/>
      <c r="L125" s="444"/>
      <c r="M125" s="414"/>
      <c r="N125" s="31"/>
      <c r="O125" s="343" t="s">
        <v>267</v>
      </c>
      <c r="P125" s="509">
        <v>340</v>
      </c>
      <c r="Q125" s="411">
        <f>ROUND(R125*P125/100,-1)</f>
        <v>0</v>
      </c>
      <c r="R125" s="25">
        <f t="shared" si="46"/>
        <v>0</v>
      </c>
      <c r="S125" s="341" t="s">
        <v>270</v>
      </c>
      <c r="T125" s="444">
        <v>1430</v>
      </c>
      <c r="U125" s="411">
        <f t="shared" si="51"/>
        <v>0</v>
      </c>
      <c r="V125" s="80">
        <f t="shared" si="52"/>
        <v>0</v>
      </c>
      <c r="W125" s="341" t="s">
        <v>278</v>
      </c>
      <c r="X125" s="439">
        <v>810</v>
      </c>
      <c r="Y125" s="422">
        <f t="shared" si="53"/>
        <v>0</v>
      </c>
      <c r="Z125" s="27">
        <f t="shared" si="50"/>
        <v>0</v>
      </c>
      <c r="AA125" s="120"/>
    </row>
    <row r="126" spans="1:27" ht="27.75" customHeight="1">
      <c r="A126" s="131"/>
      <c r="B126" s="625"/>
      <c r="C126" s="215" t="s">
        <v>126</v>
      </c>
      <c r="D126" s="412">
        <v>1800</v>
      </c>
      <c r="E126" s="422">
        <f t="shared" ref="E126:E133" si="56">ROUND(F126*D126/100,-1)</f>
        <v>0</v>
      </c>
      <c r="F126" s="25">
        <f t="shared" si="47"/>
        <v>0</v>
      </c>
      <c r="G126" s="237" t="s">
        <v>331</v>
      </c>
      <c r="H126" s="435">
        <v>500</v>
      </c>
      <c r="I126" s="422">
        <f t="shared" si="54"/>
        <v>0</v>
      </c>
      <c r="J126" s="25">
        <f t="shared" si="55"/>
        <v>0</v>
      </c>
      <c r="K126" s="286"/>
      <c r="L126" s="476"/>
      <c r="M126" s="411"/>
      <c r="N126" s="31"/>
      <c r="O126" s="343" t="s">
        <v>268</v>
      </c>
      <c r="P126" s="509">
        <v>910</v>
      </c>
      <c r="Q126" s="411">
        <f>ROUND(R126*P126/100,-1)</f>
        <v>0</v>
      </c>
      <c r="R126" s="25">
        <f t="shared" si="46"/>
        <v>0</v>
      </c>
      <c r="S126" s="341" t="s">
        <v>271</v>
      </c>
      <c r="T126" s="444">
        <v>1490</v>
      </c>
      <c r="U126" s="411">
        <f t="shared" si="51"/>
        <v>0</v>
      </c>
      <c r="V126" s="80">
        <f t="shared" si="52"/>
        <v>0</v>
      </c>
      <c r="W126" s="305" t="s">
        <v>362</v>
      </c>
      <c r="X126" s="439"/>
      <c r="Y126" s="422"/>
      <c r="Z126" s="27">
        <f t="shared" si="50"/>
        <v>0</v>
      </c>
    </row>
    <row r="127" spans="1:27" ht="27.75" customHeight="1">
      <c r="A127" s="131"/>
      <c r="B127" s="625"/>
      <c r="C127" s="212" t="s">
        <v>260</v>
      </c>
      <c r="D127" s="407">
        <v>970</v>
      </c>
      <c r="E127" s="411">
        <f t="shared" si="56"/>
        <v>0</v>
      </c>
      <c r="F127" s="25">
        <f t="shared" si="47"/>
        <v>0</v>
      </c>
      <c r="G127" s="293"/>
      <c r="H127" s="444"/>
      <c r="I127" s="411"/>
      <c r="J127" s="31"/>
      <c r="K127" s="293"/>
      <c r="L127" s="444"/>
      <c r="M127" s="411"/>
      <c r="N127" s="31"/>
      <c r="O127" s="344"/>
      <c r="P127" s="510"/>
      <c r="Q127" s="511"/>
      <c r="R127" s="31"/>
      <c r="S127" s="341" t="s">
        <v>39</v>
      </c>
      <c r="T127" s="444">
        <v>580</v>
      </c>
      <c r="U127" s="411">
        <f t="shared" si="51"/>
        <v>0</v>
      </c>
      <c r="V127" s="80">
        <f t="shared" si="52"/>
        <v>0</v>
      </c>
      <c r="W127" s="341" t="s">
        <v>279</v>
      </c>
      <c r="X127" s="439">
        <v>840</v>
      </c>
      <c r="Y127" s="422">
        <f t="shared" si="53"/>
        <v>0</v>
      </c>
      <c r="Z127" s="27">
        <f t="shared" si="50"/>
        <v>0</v>
      </c>
      <c r="AA127" s="120"/>
    </row>
    <row r="128" spans="1:27" ht="27.75" customHeight="1">
      <c r="A128" s="131"/>
      <c r="B128" s="625"/>
      <c r="C128" s="222" t="s">
        <v>99</v>
      </c>
      <c r="D128" s="408">
        <v>970</v>
      </c>
      <c r="E128" s="411">
        <f t="shared" si="56"/>
        <v>0</v>
      </c>
      <c r="F128" s="25">
        <f t="shared" si="47"/>
        <v>0</v>
      </c>
      <c r="G128" s="292"/>
      <c r="H128" s="444"/>
      <c r="I128" s="414"/>
      <c r="J128" s="31"/>
      <c r="K128" s="292"/>
      <c r="L128" s="444"/>
      <c r="M128" s="414"/>
      <c r="N128" s="31"/>
      <c r="O128" s="345"/>
      <c r="P128" s="512"/>
      <c r="Q128" s="513"/>
      <c r="R128" s="81"/>
      <c r="S128" s="341" t="s">
        <v>272</v>
      </c>
      <c r="T128" s="444">
        <v>510</v>
      </c>
      <c r="U128" s="411">
        <f t="shared" si="51"/>
        <v>0</v>
      </c>
      <c r="V128" s="80">
        <f t="shared" si="52"/>
        <v>0</v>
      </c>
      <c r="W128" s="341" t="s">
        <v>280</v>
      </c>
      <c r="X128" s="439">
        <v>420</v>
      </c>
      <c r="Y128" s="422">
        <f t="shared" si="53"/>
        <v>0</v>
      </c>
      <c r="Z128" s="27">
        <f t="shared" si="50"/>
        <v>0</v>
      </c>
      <c r="AA128" s="120"/>
    </row>
    <row r="129" spans="1:29" ht="27.75" customHeight="1">
      <c r="A129" s="131"/>
      <c r="B129" s="625"/>
      <c r="C129" s="222" t="s">
        <v>100</v>
      </c>
      <c r="D129" s="408">
        <v>510</v>
      </c>
      <c r="E129" s="411">
        <f t="shared" si="56"/>
        <v>0</v>
      </c>
      <c r="F129" s="25">
        <f t="shared" si="47"/>
        <v>0</v>
      </c>
      <c r="G129" s="286"/>
      <c r="H129" s="476"/>
      <c r="I129" s="411"/>
      <c r="J129" s="31"/>
      <c r="K129" s="286"/>
      <c r="L129" s="476"/>
      <c r="M129" s="411"/>
      <c r="N129" s="31"/>
      <c r="O129" s="292"/>
      <c r="P129" s="444"/>
      <c r="Q129" s="414"/>
      <c r="R129" s="64"/>
      <c r="S129" s="341" t="s">
        <v>273</v>
      </c>
      <c r="T129" s="444">
        <v>680</v>
      </c>
      <c r="U129" s="411">
        <f t="shared" si="51"/>
        <v>0</v>
      </c>
      <c r="V129" s="80">
        <f t="shared" si="52"/>
        <v>0</v>
      </c>
      <c r="W129" s="341" t="s">
        <v>281</v>
      </c>
      <c r="X129" s="439">
        <v>1600</v>
      </c>
      <c r="Y129" s="422">
        <f t="shared" si="53"/>
        <v>0</v>
      </c>
      <c r="Z129" s="27">
        <f t="shared" si="50"/>
        <v>0</v>
      </c>
      <c r="AA129" s="120"/>
    </row>
    <row r="130" spans="1:29" ht="27.75" customHeight="1">
      <c r="A130" s="131"/>
      <c r="B130" s="625"/>
      <c r="C130" s="222" t="s">
        <v>101</v>
      </c>
      <c r="D130" s="408">
        <v>1490</v>
      </c>
      <c r="E130" s="411">
        <f t="shared" si="56"/>
        <v>0</v>
      </c>
      <c r="F130" s="25">
        <f t="shared" si="47"/>
        <v>0</v>
      </c>
      <c r="G130" s="293"/>
      <c r="H130" s="444"/>
      <c r="I130" s="411"/>
      <c r="J130" s="31"/>
      <c r="K130" s="293"/>
      <c r="L130" s="444"/>
      <c r="M130" s="411"/>
      <c r="N130" s="31"/>
      <c r="O130" s="346"/>
      <c r="P130" s="510"/>
      <c r="Q130" s="511"/>
      <c r="R130" s="31"/>
      <c r="S130" s="341" t="s">
        <v>40</v>
      </c>
      <c r="T130" s="444">
        <v>720</v>
      </c>
      <c r="U130" s="411">
        <f t="shared" si="51"/>
        <v>0</v>
      </c>
      <c r="V130" s="80">
        <f t="shared" si="52"/>
        <v>0</v>
      </c>
      <c r="W130" s="305" t="s">
        <v>389</v>
      </c>
      <c r="X130" s="439"/>
      <c r="Y130" s="422"/>
      <c r="Z130" s="27">
        <f t="shared" si="50"/>
        <v>0</v>
      </c>
      <c r="AA130" s="120"/>
    </row>
    <row r="131" spans="1:29" ht="27.75" customHeight="1">
      <c r="A131" s="131"/>
      <c r="B131" s="625"/>
      <c r="C131" s="222" t="s">
        <v>261</v>
      </c>
      <c r="D131" s="408">
        <v>820</v>
      </c>
      <c r="E131" s="411">
        <f t="shared" si="56"/>
        <v>0</v>
      </c>
      <c r="F131" s="25">
        <f t="shared" si="47"/>
        <v>0</v>
      </c>
      <c r="G131" s="294"/>
      <c r="H131" s="444"/>
      <c r="I131" s="411"/>
      <c r="J131" s="31"/>
      <c r="K131" s="294"/>
      <c r="L131" s="444"/>
      <c r="M131" s="411"/>
      <c r="N131" s="31"/>
      <c r="O131" s="345"/>
      <c r="P131" s="512"/>
      <c r="Q131" s="513"/>
      <c r="R131" s="81"/>
      <c r="S131" s="341" t="s">
        <v>41</v>
      </c>
      <c r="T131" s="444">
        <v>690</v>
      </c>
      <c r="U131" s="411">
        <f t="shared" si="51"/>
        <v>0</v>
      </c>
      <c r="V131" s="80">
        <f t="shared" si="52"/>
        <v>0</v>
      </c>
      <c r="W131" s="341" t="s">
        <v>282</v>
      </c>
      <c r="X131" s="439">
        <v>1090</v>
      </c>
      <c r="Y131" s="422">
        <f t="shared" si="53"/>
        <v>0</v>
      </c>
      <c r="Z131" s="27">
        <f t="shared" si="50"/>
        <v>0</v>
      </c>
      <c r="AA131" s="120"/>
    </row>
    <row r="132" spans="1:29" ht="27.75" customHeight="1">
      <c r="A132" s="131"/>
      <c r="B132" s="625"/>
      <c r="C132" s="222" t="s">
        <v>43</v>
      </c>
      <c r="D132" s="408">
        <v>1320</v>
      </c>
      <c r="E132" s="411">
        <f t="shared" si="56"/>
        <v>0</v>
      </c>
      <c r="F132" s="25">
        <f t="shared" si="47"/>
        <v>0</v>
      </c>
      <c r="G132" s="237" t="s">
        <v>332</v>
      </c>
      <c r="H132" s="435">
        <v>200</v>
      </c>
      <c r="I132" s="422">
        <f t="shared" ref="I132" si="57">IF(+J132&gt;0,+H132,0)</f>
        <v>0</v>
      </c>
      <c r="J132" s="25">
        <f>+J$120</f>
        <v>0</v>
      </c>
      <c r="K132" s="294"/>
      <c r="L132" s="444"/>
      <c r="M132" s="411"/>
      <c r="N132" s="31"/>
      <c r="O132" s="292"/>
      <c r="P132" s="444"/>
      <c r="Q132" s="414"/>
      <c r="R132" s="64"/>
      <c r="S132" s="341" t="s">
        <v>42</v>
      </c>
      <c r="T132" s="444">
        <v>420</v>
      </c>
      <c r="U132" s="411">
        <f t="shared" si="51"/>
        <v>0</v>
      </c>
      <c r="V132" s="80">
        <f t="shared" si="52"/>
        <v>0</v>
      </c>
      <c r="W132" s="341" t="s">
        <v>283</v>
      </c>
      <c r="X132" s="439">
        <v>920</v>
      </c>
      <c r="Y132" s="422">
        <f t="shared" si="53"/>
        <v>0</v>
      </c>
      <c r="Z132" s="27">
        <f t="shared" si="50"/>
        <v>0</v>
      </c>
      <c r="AA132" s="120"/>
    </row>
    <row r="133" spans="1:29" ht="27.75" customHeight="1">
      <c r="A133" s="131"/>
      <c r="B133" s="625"/>
      <c r="C133" s="212" t="s">
        <v>102</v>
      </c>
      <c r="D133" s="408">
        <v>10</v>
      </c>
      <c r="E133" s="411">
        <f t="shared" si="56"/>
        <v>0</v>
      </c>
      <c r="F133" s="25">
        <f t="shared" si="47"/>
        <v>0</v>
      </c>
      <c r="G133" s="294"/>
      <c r="H133" s="444"/>
      <c r="I133" s="411"/>
      <c r="J133" s="31"/>
      <c r="K133" s="294"/>
      <c r="L133" s="444"/>
      <c r="M133" s="411"/>
      <c r="N133" s="31"/>
      <c r="O133" s="346"/>
      <c r="P133" s="510"/>
      <c r="Q133" s="511"/>
      <c r="R133" s="31"/>
      <c r="S133" s="341" t="s">
        <v>161</v>
      </c>
      <c r="T133" s="444">
        <v>530</v>
      </c>
      <c r="U133" s="411">
        <f t="shared" si="51"/>
        <v>0</v>
      </c>
      <c r="V133" s="80">
        <f t="shared" si="52"/>
        <v>0</v>
      </c>
      <c r="W133" s="341"/>
      <c r="X133" s="439"/>
      <c r="Y133" s="422"/>
      <c r="Z133" s="40"/>
      <c r="AA133" s="120"/>
    </row>
    <row r="134" spans="1:29" ht="27.75" customHeight="1" thickBot="1">
      <c r="A134" s="131"/>
      <c r="B134" s="625"/>
      <c r="C134" s="264" t="s">
        <v>262</v>
      </c>
      <c r="D134" s="423">
        <v>600</v>
      </c>
      <c r="E134" s="414">
        <f>ROUND(F134*D134/100,-1)</f>
        <v>0</v>
      </c>
      <c r="F134" s="34">
        <f>+F$120</f>
        <v>0</v>
      </c>
      <c r="G134" s="618"/>
      <c r="H134" s="462"/>
      <c r="I134" s="414"/>
      <c r="J134" s="134"/>
      <c r="K134" s="282"/>
      <c r="L134" s="444"/>
      <c r="M134" s="411"/>
      <c r="N134" s="31"/>
      <c r="O134" s="345"/>
      <c r="P134" s="512"/>
      <c r="Q134" s="513"/>
      <c r="R134" s="81"/>
      <c r="S134" s="357" t="s">
        <v>83</v>
      </c>
      <c r="T134" s="462">
        <v>720</v>
      </c>
      <c r="U134" s="414">
        <f t="shared" si="51"/>
        <v>0</v>
      </c>
      <c r="V134" s="192">
        <f t="shared" si="52"/>
        <v>0</v>
      </c>
      <c r="W134" s="341"/>
      <c r="X134" s="439"/>
      <c r="Y134" s="422"/>
      <c r="Z134" s="40"/>
      <c r="AA134" s="120"/>
    </row>
    <row r="135" spans="1:29" ht="27.75" customHeight="1">
      <c r="A135" s="131"/>
      <c r="B135" s="627" t="s">
        <v>114</v>
      </c>
      <c r="C135" s="252" t="s">
        <v>263</v>
      </c>
      <c r="D135" s="409">
        <v>1060</v>
      </c>
      <c r="E135" s="416">
        <f t="shared" ref="E135" si="58">ROUND(F135*D135/100,-1)</f>
        <v>0</v>
      </c>
      <c r="F135" s="22">
        <f t="shared" ref="F135:F138" si="59">+F$120</f>
        <v>0</v>
      </c>
      <c r="G135" s="269" t="s">
        <v>333</v>
      </c>
      <c r="H135" s="434">
        <v>200</v>
      </c>
      <c r="I135" s="425">
        <f t="shared" ref="I135" si="60">IF(+J135&gt;0,+H135,0)</f>
        <v>0</v>
      </c>
      <c r="J135" s="22">
        <f>+J$120</f>
        <v>0</v>
      </c>
      <c r="K135" s="295"/>
      <c r="L135" s="443"/>
      <c r="M135" s="416"/>
      <c r="N135" s="133"/>
      <c r="O135" s="291"/>
      <c r="P135" s="443"/>
      <c r="Q135" s="416"/>
      <c r="R135" s="194"/>
      <c r="S135" s="358" t="s">
        <v>86</v>
      </c>
      <c r="T135" s="443">
        <v>270</v>
      </c>
      <c r="U135" s="416">
        <f t="shared" ref="U135:U136" si="61">ROUND(V135*T135/100,-1)</f>
        <v>0</v>
      </c>
      <c r="V135" s="22">
        <f t="shared" ref="V135:V136" si="62">+V$120</f>
        <v>0</v>
      </c>
      <c r="W135" s="227"/>
      <c r="X135" s="501"/>
      <c r="Y135" s="416"/>
      <c r="Z135" s="195"/>
      <c r="AA135" s="120"/>
    </row>
    <row r="136" spans="1:29" ht="27.75" customHeight="1">
      <c r="A136" s="131"/>
      <c r="B136" s="627"/>
      <c r="C136" s="253"/>
      <c r="D136" s="408"/>
      <c r="E136" s="411"/>
      <c r="F136" s="31">
        <f t="shared" si="59"/>
        <v>0</v>
      </c>
      <c r="G136" s="296"/>
      <c r="H136" s="477"/>
      <c r="I136" s="478"/>
      <c r="J136" s="193"/>
      <c r="K136" s="296"/>
      <c r="L136" s="477"/>
      <c r="M136" s="478"/>
      <c r="N136" s="193"/>
      <c r="O136" s="296"/>
      <c r="P136" s="477"/>
      <c r="Q136" s="478"/>
      <c r="R136" s="196"/>
      <c r="S136" s="359" t="s">
        <v>87</v>
      </c>
      <c r="T136" s="477">
        <v>210</v>
      </c>
      <c r="U136" s="420">
        <f t="shared" si="61"/>
        <v>0</v>
      </c>
      <c r="V136" s="76">
        <f t="shared" si="62"/>
        <v>0</v>
      </c>
      <c r="W136" s="379"/>
      <c r="X136" s="477"/>
      <c r="Y136" s="420"/>
      <c r="Z136" s="122"/>
      <c r="AA136" s="120"/>
    </row>
    <row r="137" spans="1:29" ht="27.75" customHeight="1">
      <c r="A137" s="131"/>
      <c r="B137" s="627"/>
      <c r="C137" s="222" t="s">
        <v>264</v>
      </c>
      <c r="D137" s="408">
        <v>1760</v>
      </c>
      <c r="E137" s="411">
        <f>ROUND(F137*D137/100,-1)</f>
        <v>0</v>
      </c>
      <c r="F137" s="92">
        <f t="shared" si="59"/>
        <v>0</v>
      </c>
      <c r="G137" s="237" t="s">
        <v>366</v>
      </c>
      <c r="H137" s="435">
        <v>100</v>
      </c>
      <c r="I137" s="422">
        <f t="shared" ref="I137" si="63">IF(+J137&gt;0,+H137,0)</f>
        <v>0</v>
      </c>
      <c r="J137" s="25">
        <f>+J$120</f>
        <v>0</v>
      </c>
      <c r="K137" s="283"/>
      <c r="L137" s="444"/>
      <c r="M137" s="473"/>
      <c r="N137" s="72"/>
      <c r="O137" s="283"/>
      <c r="P137" s="444"/>
      <c r="Q137" s="473"/>
      <c r="R137" s="193"/>
      <c r="S137" s="341" t="s">
        <v>88</v>
      </c>
      <c r="T137" s="444">
        <v>190</v>
      </c>
      <c r="U137" s="411">
        <f t="shared" ref="U137:U138" si="64">ROUND(V137*T137/100,-1)</f>
        <v>0</v>
      </c>
      <c r="V137" s="25">
        <f>+V$120</f>
        <v>0</v>
      </c>
      <c r="W137" s="253"/>
      <c r="X137" s="444"/>
      <c r="Y137" s="411"/>
      <c r="Z137" s="40"/>
      <c r="AA137" s="120"/>
      <c r="AB137" s="54"/>
      <c r="AC137" s="54"/>
    </row>
    <row r="138" spans="1:29" ht="27.75" customHeight="1" thickBot="1">
      <c r="A138" s="131"/>
      <c r="B138" s="627"/>
      <c r="C138" s="264" t="s">
        <v>172</v>
      </c>
      <c r="D138" s="421">
        <v>120</v>
      </c>
      <c r="E138" s="414">
        <f>ROUND(F138*D138/100,-1)</f>
        <v>0</v>
      </c>
      <c r="F138" s="34">
        <f t="shared" si="59"/>
        <v>0</v>
      </c>
      <c r="G138" s="283"/>
      <c r="H138" s="444"/>
      <c r="I138" s="473"/>
      <c r="J138" s="72"/>
      <c r="K138" s="283"/>
      <c r="L138" s="444"/>
      <c r="M138" s="473"/>
      <c r="N138" s="72"/>
      <c r="O138" s="283"/>
      <c r="P138" s="444"/>
      <c r="Q138" s="473"/>
      <c r="R138" s="72"/>
      <c r="S138" s="341" t="s">
        <v>89</v>
      </c>
      <c r="T138" s="484">
        <v>160</v>
      </c>
      <c r="U138" s="411">
        <f t="shared" si="64"/>
        <v>0</v>
      </c>
      <c r="V138" s="92">
        <f>+V$120</f>
        <v>0</v>
      </c>
      <c r="W138" s="253"/>
      <c r="X138" s="444"/>
      <c r="Y138" s="411"/>
      <c r="Z138" s="40"/>
      <c r="AB138" s="54"/>
    </row>
    <row r="139" spans="1:29" ht="27.75" customHeight="1" thickBot="1">
      <c r="A139" s="131"/>
      <c r="B139" s="164">
        <f>+D139+L139+P139+T139+X139+H139</f>
        <v>43180</v>
      </c>
      <c r="C139" s="255" t="s">
        <v>20</v>
      </c>
      <c r="D139" s="437">
        <f>SUBTOTAL(9,D121:D138)</f>
        <v>18070</v>
      </c>
      <c r="E139" s="438">
        <f>SUBTOTAL(9,E121:E138)</f>
        <v>0</v>
      </c>
      <c r="F139" s="36"/>
      <c r="G139" s="248" t="s">
        <v>18</v>
      </c>
      <c r="H139" s="437">
        <f>SUBTOTAL(9,H121:H138)</f>
        <v>1400</v>
      </c>
      <c r="I139" s="438">
        <f>SUBTOTAL(9,I121:I138)</f>
        <v>0</v>
      </c>
      <c r="J139" s="36"/>
      <c r="K139" s="248" t="s">
        <v>18</v>
      </c>
      <c r="L139" s="437"/>
      <c r="M139" s="438"/>
      <c r="N139" s="36"/>
      <c r="O139" s="255" t="s">
        <v>18</v>
      </c>
      <c r="P139" s="437">
        <f>SUBTOTAL(9,P121:P138)</f>
        <v>2370</v>
      </c>
      <c r="Q139" s="438">
        <f>SUBTOTAL(9,Q121:Q138)</f>
        <v>0</v>
      </c>
      <c r="R139" s="197"/>
      <c r="S139" s="248" t="s">
        <v>18</v>
      </c>
      <c r="T139" s="437">
        <f>SUBTOTAL(9,T121:T138)</f>
        <v>9990</v>
      </c>
      <c r="U139" s="438">
        <f>SUBTOTAL(9,U121:U138)</f>
        <v>0</v>
      </c>
      <c r="V139" s="36"/>
      <c r="W139" s="248" t="s">
        <v>18</v>
      </c>
      <c r="X139" s="437">
        <f>SUBTOTAL(9,X121:X138)</f>
        <v>11350</v>
      </c>
      <c r="Y139" s="438">
        <f>SUBTOTAL(9,Y121:Y138)</f>
        <v>0</v>
      </c>
      <c r="Z139" s="37"/>
      <c r="AA139" s="120"/>
    </row>
    <row r="140" spans="1:29" ht="27.75" customHeight="1" thickBot="1">
      <c r="A140" s="125"/>
      <c r="B140" s="166">
        <f>+$C$1</f>
        <v>0</v>
      </c>
      <c r="C140" s="249" t="str">
        <f>IF(E143+M143+Q143+U143+Y143&gt;0,"北松浦郡" &amp; TEXT(E143+M143+Q143+U143+Y143,"#,###,###枚"),"北松浦郡")</f>
        <v>北松浦郡</v>
      </c>
      <c r="D140" s="432"/>
      <c r="E140" s="433"/>
      <c r="F140" s="116">
        <f>+B140</f>
        <v>0</v>
      </c>
      <c r="G140" s="272"/>
      <c r="H140" s="469"/>
      <c r="I140" s="470"/>
      <c r="J140" s="117"/>
      <c r="K140" s="272"/>
      <c r="L140" s="469"/>
      <c r="M140" s="470"/>
      <c r="N140" s="117"/>
      <c r="O140" s="272"/>
      <c r="P140" s="469"/>
      <c r="Q140" s="470"/>
      <c r="R140" s="117"/>
      <c r="S140" s="272"/>
      <c r="T140" s="469"/>
      <c r="U140" s="470"/>
      <c r="V140" s="117">
        <f>+B140</f>
        <v>0</v>
      </c>
      <c r="W140" s="272"/>
      <c r="X140" s="469"/>
      <c r="Y140" s="533"/>
      <c r="Z140" s="118"/>
    </row>
    <row r="141" spans="1:29" ht="27.75" customHeight="1">
      <c r="A141" s="115"/>
      <c r="B141" s="205" t="s">
        <v>115</v>
      </c>
      <c r="C141" s="252" t="s">
        <v>284</v>
      </c>
      <c r="D141" s="409">
        <v>1930</v>
      </c>
      <c r="E141" s="416">
        <f>ROUND(F141*D141/100,-1)</f>
        <v>0</v>
      </c>
      <c r="F141" s="137">
        <f>+F$140</f>
        <v>0</v>
      </c>
      <c r="G141" s="297"/>
      <c r="H141" s="479"/>
      <c r="I141" s="480"/>
      <c r="J141" s="138"/>
      <c r="K141" s="297"/>
      <c r="L141" s="479"/>
      <c r="M141" s="480"/>
      <c r="N141" s="138"/>
      <c r="O141" s="347"/>
      <c r="P141" s="479"/>
      <c r="Q141" s="416"/>
      <c r="R141" s="188"/>
      <c r="S141" s="301" t="s">
        <v>90</v>
      </c>
      <c r="T141" s="479">
        <v>620</v>
      </c>
      <c r="U141" s="416">
        <f>ROUND(V141*T141/100,-1)</f>
        <v>0</v>
      </c>
      <c r="V141" s="137">
        <f>+V$140</f>
        <v>0</v>
      </c>
      <c r="W141" s="380"/>
      <c r="X141" s="544"/>
      <c r="Y141" s="416"/>
      <c r="Z141" s="39"/>
    </row>
    <row r="142" spans="1:29" ht="27.75" customHeight="1" thickBot="1">
      <c r="A142" s="136"/>
      <c r="B142" s="622" t="s">
        <v>116</v>
      </c>
      <c r="C142" s="257" t="s">
        <v>285</v>
      </c>
      <c r="D142" s="417">
        <v>200</v>
      </c>
      <c r="E142" s="418">
        <f>ROUND(F142*D142/100,-1)</f>
        <v>0</v>
      </c>
      <c r="F142" s="84">
        <f>+F$140</f>
        <v>0</v>
      </c>
      <c r="G142" s="298"/>
      <c r="H142" s="481"/>
      <c r="I142" s="482"/>
      <c r="J142" s="140"/>
      <c r="K142" s="298"/>
      <c r="L142" s="481"/>
      <c r="M142" s="482"/>
      <c r="N142" s="140"/>
      <c r="O142" s="348"/>
      <c r="P142" s="481"/>
      <c r="Q142" s="514"/>
      <c r="R142" s="189"/>
      <c r="S142" s="300"/>
      <c r="T142" s="481"/>
      <c r="U142" s="418"/>
      <c r="V142" s="84">
        <f>+V$140</f>
        <v>0</v>
      </c>
      <c r="W142" s="298"/>
      <c r="X142" s="545"/>
      <c r="Y142" s="514"/>
      <c r="Z142" s="130"/>
      <c r="AA142" s="43"/>
      <c r="AB142" s="54"/>
      <c r="AC142" s="54"/>
    </row>
    <row r="143" spans="1:29" ht="27.75" customHeight="1" thickBot="1">
      <c r="A143" s="136"/>
      <c r="B143" s="164">
        <f>+D143+L143+P143+T143+X143</f>
        <v>2750</v>
      </c>
      <c r="C143" s="255" t="s">
        <v>20</v>
      </c>
      <c r="D143" s="437">
        <f>SUBTOTAL(9,D141:D142)</f>
        <v>2130</v>
      </c>
      <c r="E143" s="438">
        <f>SUBTOTAL(9,E141:E142)</f>
        <v>0</v>
      </c>
      <c r="F143" s="36"/>
      <c r="G143" s="248" t="s">
        <v>18</v>
      </c>
      <c r="H143" s="483"/>
      <c r="I143" s="438"/>
      <c r="J143" s="36"/>
      <c r="K143" s="248" t="s">
        <v>18</v>
      </c>
      <c r="L143" s="483"/>
      <c r="M143" s="438"/>
      <c r="N143" s="36"/>
      <c r="O143" s="251" t="s">
        <v>18</v>
      </c>
      <c r="P143" s="437"/>
      <c r="Q143" s="438"/>
      <c r="R143" s="190"/>
      <c r="S143" s="248" t="s">
        <v>18</v>
      </c>
      <c r="T143" s="437">
        <f>SUBTOTAL(9,T141:T142)</f>
        <v>620</v>
      </c>
      <c r="U143" s="438">
        <f>SUBTOTAL(9,U141:U142)</f>
        <v>0</v>
      </c>
      <c r="V143" s="36"/>
      <c r="W143" s="258" t="s">
        <v>18</v>
      </c>
      <c r="X143" s="437">
        <f>SUBTOTAL(9,X141:X142)</f>
        <v>0</v>
      </c>
      <c r="Y143" s="438">
        <f>SUBTOTAL(9,Y141:Y142)</f>
        <v>0</v>
      </c>
      <c r="Z143" s="37"/>
      <c r="AA143" s="43"/>
    </row>
    <row r="144" spans="1:29" ht="27.75" customHeight="1" thickBot="1">
      <c r="A144" s="125"/>
      <c r="B144" s="166">
        <f>+$C$1</f>
        <v>0</v>
      </c>
      <c r="C144" s="249" t="str">
        <f>IF(E148+M148+Q148+U148+Y148&gt;0,"平戸市 " &amp; TEXT(E148+M148+Q148+U148+Y148,"#,###,###枚"),"平戸市")</f>
        <v>平戸市</v>
      </c>
      <c r="D144" s="432"/>
      <c r="E144" s="433"/>
      <c r="F144" s="116">
        <f>+B144</f>
        <v>0</v>
      </c>
      <c r="G144" s="272"/>
      <c r="H144" s="469"/>
      <c r="I144" s="470"/>
      <c r="J144" s="117"/>
      <c r="K144" s="272"/>
      <c r="L144" s="469"/>
      <c r="M144" s="470"/>
      <c r="N144" s="117"/>
      <c r="O144" s="272"/>
      <c r="P144" s="469"/>
      <c r="Q144" s="470"/>
      <c r="R144" s="117">
        <f>+B144</f>
        <v>0</v>
      </c>
      <c r="S144" s="272"/>
      <c r="T144" s="469"/>
      <c r="U144" s="470"/>
      <c r="V144" s="117">
        <f>+B144</f>
        <v>0</v>
      </c>
      <c r="W144" s="272"/>
      <c r="X144" s="469"/>
      <c r="Y144" s="533"/>
      <c r="Z144" s="118"/>
    </row>
    <row r="145" spans="1:29" ht="27.75" customHeight="1">
      <c r="A145" s="115"/>
      <c r="B145" s="624" t="s">
        <v>44</v>
      </c>
      <c r="C145" s="252" t="s">
        <v>317</v>
      </c>
      <c r="D145" s="409">
        <v>2790</v>
      </c>
      <c r="E145" s="416">
        <f>ROUND(F145*D145/100,-1)</f>
        <v>0</v>
      </c>
      <c r="F145" s="137">
        <f>+F$144</f>
        <v>0</v>
      </c>
      <c r="G145" s="273"/>
      <c r="H145" s="479"/>
      <c r="I145" s="416"/>
      <c r="J145" s="139">
        <f>+J$144</f>
        <v>0</v>
      </c>
      <c r="K145" s="304"/>
      <c r="L145" s="479"/>
      <c r="M145" s="416"/>
      <c r="N145" s="139">
        <f>+N$144</f>
        <v>0</v>
      </c>
      <c r="O145" s="273" t="s">
        <v>318</v>
      </c>
      <c r="P145" s="479"/>
      <c r="Q145" s="416"/>
      <c r="R145" s="137">
        <f>+R$144</f>
        <v>0</v>
      </c>
      <c r="S145" s="304"/>
      <c r="T145" s="479"/>
      <c r="U145" s="416"/>
      <c r="V145" s="139"/>
      <c r="W145" s="273"/>
      <c r="X145" s="479"/>
      <c r="Y145" s="416"/>
      <c r="Z145" s="133"/>
    </row>
    <row r="146" spans="1:29" ht="27.75" customHeight="1">
      <c r="A146" s="127"/>
      <c r="B146" s="625"/>
      <c r="C146" s="222" t="s">
        <v>286</v>
      </c>
      <c r="D146" s="408">
        <v>980</v>
      </c>
      <c r="E146" s="411">
        <f>ROUND(F146*D146/100,-1)</f>
        <v>0</v>
      </c>
      <c r="F146" s="92">
        <f>+F$144</f>
        <v>0</v>
      </c>
      <c r="G146" s="299"/>
      <c r="H146" s="484"/>
      <c r="I146" s="485"/>
      <c r="J146" s="141"/>
      <c r="K146" s="299"/>
      <c r="L146" s="484"/>
      <c r="M146" s="485"/>
      <c r="N146" s="141"/>
      <c r="O146" s="349"/>
      <c r="P146" s="484"/>
      <c r="Q146" s="485"/>
      <c r="R146" s="141"/>
      <c r="S146" s="360" t="s">
        <v>91</v>
      </c>
      <c r="T146" s="484">
        <v>240</v>
      </c>
      <c r="U146" s="411">
        <f>ROUND(V146*T146/100,-1)</f>
        <v>0</v>
      </c>
      <c r="V146" s="92">
        <f>+V$144</f>
        <v>0</v>
      </c>
      <c r="W146" s="253"/>
      <c r="X146" s="484"/>
      <c r="Y146" s="411"/>
      <c r="Z146" s="31"/>
      <c r="AA146" s="120"/>
      <c r="AB146" s="54"/>
      <c r="AC146" s="54"/>
    </row>
    <row r="147" spans="1:29" ht="27.75" customHeight="1" thickBot="1">
      <c r="A147" s="127"/>
      <c r="B147" s="625"/>
      <c r="C147" s="264" t="s">
        <v>287</v>
      </c>
      <c r="D147" s="421">
        <v>740</v>
      </c>
      <c r="E147" s="414">
        <f>ROUND(F147*D147/100,-1)</f>
        <v>0</v>
      </c>
      <c r="F147" s="600">
        <f>+F$144</f>
        <v>0</v>
      </c>
      <c r="G147" s="601"/>
      <c r="H147" s="602"/>
      <c r="I147" s="603"/>
      <c r="J147" s="604"/>
      <c r="K147" s="601"/>
      <c r="L147" s="602"/>
      <c r="M147" s="603"/>
      <c r="N147" s="604"/>
      <c r="O147" s="605"/>
      <c r="P147" s="602"/>
      <c r="Q147" s="603"/>
      <c r="R147" s="604"/>
      <c r="S147" s="606"/>
      <c r="T147" s="602"/>
      <c r="U147" s="414"/>
      <c r="V147" s="607"/>
      <c r="W147" s="601"/>
      <c r="X147" s="602"/>
      <c r="Y147" s="414"/>
      <c r="Z147" s="142"/>
      <c r="AA147" s="120"/>
    </row>
    <row r="148" spans="1:29" ht="27.75" customHeight="1" thickBot="1">
      <c r="A148" s="127"/>
      <c r="B148" s="164">
        <f>+D148+L148+P148+T148+X148</f>
        <v>4750</v>
      </c>
      <c r="C148" s="255"/>
      <c r="D148" s="437">
        <f>SUBTOTAL(9,D145:D147)</f>
        <v>4510</v>
      </c>
      <c r="E148" s="438">
        <f>SUBTOTAL(9,E145:E147)</f>
        <v>0</v>
      </c>
      <c r="F148" s="36"/>
      <c r="G148" s="248" t="s">
        <v>18</v>
      </c>
      <c r="H148" s="437"/>
      <c r="I148" s="438"/>
      <c r="J148" s="36"/>
      <c r="K148" s="248" t="s">
        <v>18</v>
      </c>
      <c r="L148" s="437"/>
      <c r="M148" s="438"/>
      <c r="N148" s="36"/>
      <c r="O148" s="255" t="s">
        <v>18</v>
      </c>
      <c r="P148" s="437">
        <f>SUBTOTAL(9,P145:P147)</f>
        <v>0</v>
      </c>
      <c r="Q148" s="438">
        <f>SUBTOTAL(9,Q145:Q147)</f>
        <v>0</v>
      </c>
      <c r="R148" s="36"/>
      <c r="S148" s="248" t="s">
        <v>18</v>
      </c>
      <c r="T148" s="437">
        <f>SUBTOTAL(9,T145:T147)</f>
        <v>240</v>
      </c>
      <c r="U148" s="438">
        <f>SUBTOTAL(9,U145:U147)</f>
        <v>0</v>
      </c>
      <c r="V148" s="36"/>
      <c r="W148" s="248" t="s">
        <v>18</v>
      </c>
      <c r="X148" s="437">
        <f>SUBTOTAL(9,X145:X147)</f>
        <v>0</v>
      </c>
      <c r="Y148" s="438">
        <f>SUBTOTAL(9,Y145:Y147)</f>
        <v>0</v>
      </c>
      <c r="Z148" s="143"/>
    </row>
    <row r="149" spans="1:29" ht="27.75" customHeight="1" thickBot="1">
      <c r="A149" s="125"/>
      <c r="B149" s="166">
        <f>+$C$1</f>
        <v>0</v>
      </c>
      <c r="C149" s="249" t="str">
        <f>IF(E157+M157+Q157+U157+Y157&gt;0,"松浦市 " &amp; TEXT(E157+M157+Q157+U157+Y157,"#,###,###枚"),"松浦市")</f>
        <v>松浦市</v>
      </c>
      <c r="D149" s="432"/>
      <c r="E149" s="433"/>
      <c r="F149" s="116">
        <f>+B149</f>
        <v>0</v>
      </c>
      <c r="G149" s="272"/>
      <c r="H149" s="469"/>
      <c r="I149" s="470"/>
      <c r="J149" s="117"/>
      <c r="K149" s="272"/>
      <c r="L149" s="469"/>
      <c r="M149" s="470"/>
      <c r="N149" s="117"/>
      <c r="O149" s="272"/>
      <c r="P149" s="469"/>
      <c r="Q149" s="470"/>
      <c r="R149" s="117"/>
      <c r="S149" s="272"/>
      <c r="T149" s="469"/>
      <c r="U149" s="470"/>
      <c r="V149" s="117">
        <f>+B149</f>
        <v>0</v>
      </c>
      <c r="W149" s="272"/>
      <c r="X149" s="469"/>
      <c r="Y149" s="533"/>
      <c r="Z149" s="118"/>
    </row>
    <row r="150" spans="1:29" ht="27.75" customHeight="1">
      <c r="A150" s="115"/>
      <c r="B150" s="624" t="s">
        <v>45</v>
      </c>
      <c r="C150" s="252" t="s">
        <v>313</v>
      </c>
      <c r="D150" s="409">
        <v>1220</v>
      </c>
      <c r="E150" s="416">
        <f t="shared" ref="E150:E156" si="65">ROUND(F150*D150/100,-1)</f>
        <v>0</v>
      </c>
      <c r="F150" s="137">
        <f t="shared" ref="F150:F156" si="66">+F$149</f>
        <v>0</v>
      </c>
      <c r="G150" s="301"/>
      <c r="H150" s="479"/>
      <c r="I150" s="480"/>
      <c r="J150" s="138"/>
      <c r="K150" s="301"/>
      <c r="L150" s="479"/>
      <c r="M150" s="480"/>
      <c r="N150" s="138"/>
      <c r="O150" s="301"/>
      <c r="P150" s="479"/>
      <c r="Q150" s="480"/>
      <c r="R150" s="138"/>
      <c r="S150" s="301" t="s">
        <v>94</v>
      </c>
      <c r="T150" s="479">
        <v>660</v>
      </c>
      <c r="U150" s="416">
        <f t="shared" ref="U150:U153" si="67">ROUND(V150*T150/100,-1)</f>
        <v>0</v>
      </c>
      <c r="V150" s="137">
        <f>+V$149</f>
        <v>0</v>
      </c>
      <c r="W150" s="381"/>
      <c r="X150" s="479"/>
      <c r="Y150" s="416"/>
      <c r="Z150" s="39"/>
    </row>
    <row r="151" spans="1:29" ht="27.75" customHeight="1">
      <c r="A151" s="127"/>
      <c r="B151" s="625"/>
      <c r="C151" s="222" t="s">
        <v>288</v>
      </c>
      <c r="D151" s="408">
        <v>980</v>
      </c>
      <c r="E151" s="411">
        <f t="shared" si="65"/>
        <v>0</v>
      </c>
      <c r="F151" s="92">
        <f t="shared" si="66"/>
        <v>0</v>
      </c>
      <c r="G151" s="299"/>
      <c r="H151" s="484"/>
      <c r="I151" s="411"/>
      <c r="J151" s="93"/>
      <c r="K151" s="299"/>
      <c r="L151" s="484"/>
      <c r="M151" s="411"/>
      <c r="N151" s="93"/>
      <c r="O151" s="299"/>
      <c r="P151" s="484"/>
      <c r="Q151" s="485"/>
      <c r="R151" s="141"/>
      <c r="S151" s="299" t="s">
        <v>92</v>
      </c>
      <c r="T151" s="484">
        <v>240</v>
      </c>
      <c r="U151" s="411">
        <f t="shared" si="67"/>
        <v>0</v>
      </c>
      <c r="V151" s="92">
        <f>+V$149</f>
        <v>0</v>
      </c>
      <c r="W151" s="382"/>
      <c r="X151" s="546"/>
      <c r="Y151" s="485"/>
      <c r="Z151" s="45"/>
      <c r="AA151" s="43"/>
      <c r="AB151" s="54"/>
      <c r="AC151" s="54"/>
    </row>
    <row r="152" spans="1:29" ht="27.75" hidden="1" customHeight="1">
      <c r="A152" s="127"/>
      <c r="B152" s="625"/>
      <c r="C152" s="253"/>
      <c r="D152" s="408"/>
      <c r="E152" s="411"/>
      <c r="F152" s="92">
        <f t="shared" si="66"/>
        <v>0</v>
      </c>
      <c r="G152" s="299"/>
      <c r="H152" s="484"/>
      <c r="I152" s="485"/>
      <c r="J152" s="141"/>
      <c r="K152" s="299"/>
      <c r="L152" s="484"/>
      <c r="M152" s="485"/>
      <c r="N152" s="141"/>
      <c r="O152" s="299"/>
      <c r="P152" s="484"/>
      <c r="Q152" s="485"/>
      <c r="R152" s="141"/>
      <c r="S152" s="362"/>
      <c r="T152" s="484"/>
      <c r="U152" s="411"/>
      <c r="V152" s="144"/>
      <c r="W152" s="299"/>
      <c r="X152" s="484"/>
      <c r="Y152" s="485"/>
      <c r="Z152" s="45"/>
      <c r="AA152" s="43"/>
    </row>
    <row r="153" spans="1:29" ht="27.75" customHeight="1">
      <c r="A153" s="127"/>
      <c r="B153" s="625"/>
      <c r="C153" s="222" t="s">
        <v>289</v>
      </c>
      <c r="D153" s="408">
        <v>350</v>
      </c>
      <c r="E153" s="411">
        <f t="shared" si="65"/>
        <v>0</v>
      </c>
      <c r="F153" s="92">
        <f t="shared" si="66"/>
        <v>0</v>
      </c>
      <c r="G153" s="299"/>
      <c r="H153" s="484"/>
      <c r="I153" s="485"/>
      <c r="J153" s="141"/>
      <c r="K153" s="299"/>
      <c r="L153" s="484"/>
      <c r="M153" s="485"/>
      <c r="N153" s="141"/>
      <c r="O153" s="299"/>
      <c r="P153" s="484"/>
      <c r="Q153" s="485"/>
      <c r="R153" s="141"/>
      <c r="S153" s="299" t="s">
        <v>46</v>
      </c>
      <c r="T153" s="484">
        <v>90</v>
      </c>
      <c r="U153" s="411">
        <f t="shared" si="67"/>
        <v>0</v>
      </c>
      <c r="V153" s="92">
        <f>+V$149</f>
        <v>0</v>
      </c>
      <c r="W153" s="299"/>
      <c r="X153" s="546"/>
      <c r="Y153" s="485"/>
      <c r="Z153" s="45"/>
      <c r="AA153" s="43"/>
    </row>
    <row r="154" spans="1:29" ht="27.75" customHeight="1">
      <c r="A154" s="127"/>
      <c r="B154" s="625"/>
      <c r="C154" s="222" t="s">
        <v>173</v>
      </c>
      <c r="D154" s="408">
        <v>10</v>
      </c>
      <c r="E154" s="411">
        <f t="shared" si="65"/>
        <v>0</v>
      </c>
      <c r="F154" s="92">
        <f t="shared" si="66"/>
        <v>0</v>
      </c>
      <c r="G154" s="299"/>
      <c r="H154" s="484"/>
      <c r="I154" s="485"/>
      <c r="J154" s="141"/>
      <c r="K154" s="299"/>
      <c r="L154" s="484"/>
      <c r="M154" s="485"/>
      <c r="N154" s="141"/>
      <c r="O154" s="299"/>
      <c r="P154" s="484"/>
      <c r="Q154" s="485"/>
      <c r="R154" s="141"/>
      <c r="S154" s="363"/>
      <c r="T154" s="484"/>
      <c r="U154" s="411"/>
      <c r="V154" s="135"/>
      <c r="W154" s="299"/>
      <c r="X154" s="546"/>
      <c r="Y154" s="485"/>
      <c r="Z154" s="45"/>
      <c r="AA154" s="43"/>
    </row>
    <row r="155" spans="1:29" ht="27.75" customHeight="1">
      <c r="A155" s="127"/>
      <c r="B155" s="625"/>
      <c r="C155" s="222" t="s">
        <v>290</v>
      </c>
      <c r="D155" s="408">
        <v>290</v>
      </c>
      <c r="E155" s="411">
        <f t="shared" si="65"/>
        <v>0</v>
      </c>
      <c r="F155" s="92">
        <f t="shared" si="66"/>
        <v>0</v>
      </c>
      <c r="G155" s="570"/>
      <c r="H155" s="484"/>
      <c r="I155" s="485"/>
      <c r="J155" s="141"/>
      <c r="K155" s="299"/>
      <c r="L155" s="484"/>
      <c r="M155" s="485"/>
      <c r="N155" s="141"/>
      <c r="O155" s="299"/>
      <c r="P155" s="484"/>
      <c r="Q155" s="485"/>
      <c r="R155" s="141"/>
      <c r="S155" s="286"/>
      <c r="T155" s="484"/>
      <c r="U155" s="411"/>
      <c r="V155" s="93"/>
      <c r="W155" s="299"/>
      <c r="X155" s="546"/>
      <c r="Y155" s="485"/>
      <c r="Z155" s="45"/>
      <c r="AA155" s="43"/>
    </row>
    <row r="156" spans="1:29" ht="27.75" customHeight="1" thickBot="1">
      <c r="A156" s="127"/>
      <c r="B156" s="625"/>
      <c r="C156" s="257" t="s">
        <v>356</v>
      </c>
      <c r="D156" s="417">
        <v>160</v>
      </c>
      <c r="E156" s="418">
        <f t="shared" si="65"/>
        <v>0</v>
      </c>
      <c r="F156" s="84">
        <f t="shared" si="66"/>
        <v>0</v>
      </c>
      <c r="G156" s="571"/>
      <c r="H156" s="481"/>
      <c r="I156" s="482"/>
      <c r="J156" s="140"/>
      <c r="K156" s="300"/>
      <c r="L156" s="481"/>
      <c r="M156" s="482"/>
      <c r="N156" s="140"/>
      <c r="O156" s="300"/>
      <c r="P156" s="481"/>
      <c r="Q156" s="482"/>
      <c r="R156" s="140"/>
      <c r="S156" s="300"/>
      <c r="T156" s="481"/>
      <c r="U156" s="482"/>
      <c r="V156" s="140"/>
      <c r="W156" s="300"/>
      <c r="X156" s="545"/>
      <c r="Y156" s="482"/>
      <c r="Z156" s="45"/>
      <c r="AA156" s="43"/>
    </row>
    <row r="157" spans="1:29" ht="27.75" customHeight="1" thickBot="1">
      <c r="A157" s="127"/>
      <c r="B157" s="164">
        <f>+D157+L157+P157+T157+X157</f>
        <v>4000</v>
      </c>
      <c r="C157" s="255" t="s">
        <v>20</v>
      </c>
      <c r="D157" s="437">
        <f>SUBTOTAL(9,D150:D156)</f>
        <v>3010</v>
      </c>
      <c r="E157" s="441">
        <f>SUBTOTAL(9,E150:E156)</f>
        <v>0</v>
      </c>
      <c r="F157" s="61"/>
      <c r="G157" s="248" t="s">
        <v>18</v>
      </c>
      <c r="H157" s="437"/>
      <c r="I157" s="441"/>
      <c r="J157" s="61"/>
      <c r="K157" s="248" t="s">
        <v>18</v>
      </c>
      <c r="L157" s="437"/>
      <c r="M157" s="441"/>
      <c r="N157" s="61"/>
      <c r="O157" s="251" t="s">
        <v>18</v>
      </c>
      <c r="P157" s="483"/>
      <c r="Q157" s="441"/>
      <c r="R157" s="36"/>
      <c r="S157" s="248" t="s">
        <v>18</v>
      </c>
      <c r="T157" s="437">
        <f>SUBTOTAL(9,T150:T156)</f>
        <v>990</v>
      </c>
      <c r="U157" s="441">
        <f>SUBTOTAL(9,U150:U156)</f>
        <v>0</v>
      </c>
      <c r="V157" s="61"/>
      <c r="W157" s="258" t="s">
        <v>18</v>
      </c>
      <c r="X157" s="437">
        <f>SUBTOTAL(9,X150:X156)</f>
        <v>0</v>
      </c>
      <c r="Y157" s="441">
        <f>SUBTOTAL(9,Y150:Y156)</f>
        <v>0</v>
      </c>
      <c r="Z157" s="66"/>
      <c r="AA157" s="43"/>
    </row>
    <row r="158" spans="1:29" ht="27.75" customHeight="1" thickBot="1">
      <c r="A158" s="125"/>
      <c r="B158" s="166">
        <f>+$C$1</f>
        <v>0</v>
      </c>
      <c r="C158" s="249" t="str">
        <f>IF(E167+M167+Q167+U167+Y167&gt;0,"五島市 " &amp; TEXT(E167+M167+Q167+U167+Y167,"#,###,###枚"),"五島市")</f>
        <v>五島市</v>
      </c>
      <c r="D158" s="432"/>
      <c r="E158" s="433"/>
      <c r="F158" s="116">
        <f>+B158</f>
        <v>0</v>
      </c>
      <c r="G158" s="272"/>
      <c r="H158" s="469"/>
      <c r="I158" s="470"/>
      <c r="J158" s="117"/>
      <c r="K158" s="272"/>
      <c r="L158" s="469"/>
      <c r="M158" s="470"/>
      <c r="N158" s="117">
        <f>+B158</f>
        <v>0</v>
      </c>
      <c r="O158" s="272"/>
      <c r="P158" s="469"/>
      <c r="Q158" s="470"/>
      <c r="R158" s="117"/>
      <c r="S158" s="272"/>
      <c r="T158" s="469"/>
      <c r="U158" s="470"/>
      <c r="V158" s="117">
        <f>+B158</f>
        <v>0</v>
      </c>
      <c r="W158" s="272"/>
      <c r="X158" s="469"/>
      <c r="Y158" s="533"/>
      <c r="Z158" s="118">
        <f>+B158</f>
        <v>0</v>
      </c>
    </row>
    <row r="159" spans="1:29" ht="27.75" customHeight="1">
      <c r="A159" s="115"/>
      <c r="B159" s="624" t="s">
        <v>47</v>
      </c>
      <c r="C159" s="252" t="s">
        <v>291</v>
      </c>
      <c r="D159" s="409">
        <v>4050</v>
      </c>
      <c r="E159" s="416">
        <f t="shared" ref="E159:E166" si="68">ROUND(F159*D159/100,-1)</f>
        <v>0</v>
      </c>
      <c r="F159" s="22">
        <f t="shared" ref="F159:F166" si="69">+F$158</f>
        <v>0</v>
      </c>
      <c r="G159" s="252"/>
      <c r="H159" s="409"/>
      <c r="I159" s="416"/>
      <c r="J159" s="133"/>
      <c r="K159" s="252" t="s">
        <v>297</v>
      </c>
      <c r="L159" s="409">
        <v>250</v>
      </c>
      <c r="M159" s="416">
        <f>ROUND(N159*L159/100,-1)</f>
        <v>0</v>
      </c>
      <c r="N159" s="22">
        <f>+N$158</f>
        <v>0</v>
      </c>
      <c r="O159" s="347"/>
      <c r="P159" s="409"/>
      <c r="Q159" s="416"/>
      <c r="R159" s="133"/>
      <c r="S159" s="252" t="s">
        <v>175</v>
      </c>
      <c r="T159" s="409">
        <v>110</v>
      </c>
      <c r="U159" s="416">
        <f>ROUND(V159*T159/100,-1)</f>
        <v>0</v>
      </c>
      <c r="V159" s="22">
        <f>+V$158</f>
        <v>0</v>
      </c>
      <c r="W159" s="347"/>
      <c r="X159" s="547"/>
      <c r="Y159" s="416"/>
      <c r="Z159" s="39">
        <f>+Z$158</f>
        <v>0</v>
      </c>
    </row>
    <row r="160" spans="1:29" ht="27.75" customHeight="1">
      <c r="A160" s="127"/>
      <c r="B160" s="625"/>
      <c r="C160" s="222" t="s">
        <v>292</v>
      </c>
      <c r="D160" s="408">
        <v>270</v>
      </c>
      <c r="E160" s="411">
        <f t="shared" si="68"/>
        <v>0</v>
      </c>
      <c r="F160" s="25">
        <f t="shared" si="69"/>
        <v>0</v>
      </c>
      <c r="G160" s="302"/>
      <c r="H160" s="408"/>
      <c r="I160" s="473"/>
      <c r="J160" s="33"/>
      <c r="K160" s="302"/>
      <c r="L160" s="408"/>
      <c r="M160" s="473"/>
      <c r="N160" s="33"/>
      <c r="O160" s="302"/>
      <c r="P160" s="408"/>
      <c r="Q160" s="473"/>
      <c r="R160" s="33"/>
      <c r="S160" s="302"/>
      <c r="T160" s="408"/>
      <c r="U160" s="473"/>
      <c r="V160" s="33"/>
      <c r="W160" s="302"/>
      <c r="X160" s="527"/>
      <c r="Y160" s="473"/>
      <c r="Z160" s="45"/>
      <c r="AA160" s="43"/>
      <c r="AB160" s="54"/>
      <c r="AC160" s="54"/>
    </row>
    <row r="161" spans="1:29" ht="27.75" customHeight="1">
      <c r="A161" s="127"/>
      <c r="B161" s="625"/>
      <c r="C161" s="222" t="s">
        <v>293</v>
      </c>
      <c r="D161" s="408">
        <v>30</v>
      </c>
      <c r="E161" s="411">
        <f t="shared" si="68"/>
        <v>0</v>
      </c>
      <c r="F161" s="25">
        <f t="shared" si="69"/>
        <v>0</v>
      </c>
      <c r="G161" s="302"/>
      <c r="H161" s="408"/>
      <c r="I161" s="473"/>
      <c r="J161" s="33"/>
      <c r="K161" s="302"/>
      <c r="L161" s="408"/>
      <c r="M161" s="473"/>
      <c r="N161" s="33"/>
      <c r="O161" s="302"/>
      <c r="P161" s="408"/>
      <c r="Q161" s="473"/>
      <c r="R161" s="33"/>
      <c r="S161" s="364"/>
      <c r="T161" s="408"/>
      <c r="U161" s="473"/>
      <c r="V161" s="33"/>
      <c r="W161" s="302"/>
      <c r="X161" s="408"/>
      <c r="Y161" s="473"/>
      <c r="Z161" s="45"/>
      <c r="AA161" s="43"/>
      <c r="AC161" s="54"/>
    </row>
    <row r="162" spans="1:29" ht="27.75" customHeight="1">
      <c r="A162" s="127"/>
      <c r="B162" s="625"/>
      <c r="C162" s="222" t="s">
        <v>354</v>
      </c>
      <c r="D162" s="408">
        <v>330</v>
      </c>
      <c r="E162" s="411">
        <f t="shared" si="68"/>
        <v>0</v>
      </c>
      <c r="F162" s="25">
        <f t="shared" si="69"/>
        <v>0</v>
      </c>
      <c r="G162" s="302"/>
      <c r="H162" s="408"/>
      <c r="I162" s="473"/>
      <c r="J162" s="33"/>
      <c r="K162" s="302"/>
      <c r="L162" s="408"/>
      <c r="M162" s="473"/>
      <c r="N162" s="33"/>
      <c r="O162" s="302"/>
      <c r="P162" s="408"/>
      <c r="Q162" s="473"/>
      <c r="R162" s="33"/>
      <c r="S162" s="302"/>
      <c r="T162" s="408"/>
      <c r="U162" s="473"/>
      <c r="V162" s="142"/>
      <c r="W162" s="383"/>
      <c r="X162" s="408"/>
      <c r="Y162" s="411"/>
      <c r="Z162" s="30"/>
      <c r="AA162" s="43"/>
      <c r="AC162" s="54"/>
    </row>
    <row r="163" spans="1:29" ht="27.75" customHeight="1">
      <c r="A163" s="127"/>
      <c r="B163" s="625"/>
      <c r="C163" s="222" t="s">
        <v>294</v>
      </c>
      <c r="D163" s="408">
        <v>320</v>
      </c>
      <c r="E163" s="411">
        <f t="shared" si="68"/>
        <v>0</v>
      </c>
      <c r="F163" s="25">
        <f t="shared" si="69"/>
        <v>0</v>
      </c>
      <c r="G163" s="302"/>
      <c r="H163" s="408"/>
      <c r="I163" s="473"/>
      <c r="J163" s="33"/>
      <c r="K163" s="302"/>
      <c r="L163" s="408"/>
      <c r="M163" s="473"/>
      <c r="N163" s="33"/>
      <c r="O163" s="302"/>
      <c r="P163" s="408"/>
      <c r="Q163" s="473"/>
      <c r="R163" s="33"/>
      <c r="S163" s="302"/>
      <c r="T163" s="408"/>
      <c r="U163" s="473"/>
      <c r="V163" s="142"/>
      <c r="W163" s="383"/>
      <c r="X163" s="527"/>
      <c r="Y163" s="411"/>
      <c r="Z163" s="30"/>
      <c r="AA163" s="43"/>
    </row>
    <row r="164" spans="1:29" ht="27.75" customHeight="1">
      <c r="A164" s="127"/>
      <c r="B164" s="625"/>
      <c r="C164" s="222" t="s">
        <v>295</v>
      </c>
      <c r="D164" s="408">
        <v>170</v>
      </c>
      <c r="E164" s="411">
        <f t="shared" si="68"/>
        <v>0</v>
      </c>
      <c r="F164" s="25">
        <f t="shared" si="69"/>
        <v>0</v>
      </c>
      <c r="G164" s="302"/>
      <c r="H164" s="408"/>
      <c r="I164" s="473"/>
      <c r="J164" s="33"/>
      <c r="K164" s="302"/>
      <c r="L164" s="408"/>
      <c r="M164" s="473"/>
      <c r="N164" s="33"/>
      <c r="O164" s="302"/>
      <c r="P164" s="408"/>
      <c r="Q164" s="473"/>
      <c r="R164" s="33"/>
      <c r="S164" s="364"/>
      <c r="T164" s="408"/>
      <c r="U164" s="473"/>
      <c r="V164" s="142"/>
      <c r="W164" s="383"/>
      <c r="X164" s="408"/>
      <c r="Y164" s="411"/>
      <c r="Z164" s="30"/>
      <c r="AA164" s="43"/>
    </row>
    <row r="165" spans="1:29" ht="27.75" customHeight="1">
      <c r="A165" s="127"/>
      <c r="B165" s="625"/>
      <c r="C165" s="222" t="s">
        <v>296</v>
      </c>
      <c r="D165" s="408">
        <v>550</v>
      </c>
      <c r="E165" s="411">
        <f t="shared" si="68"/>
        <v>0</v>
      </c>
      <c r="F165" s="25">
        <f t="shared" si="69"/>
        <v>0</v>
      </c>
      <c r="G165" s="302"/>
      <c r="H165" s="408"/>
      <c r="I165" s="473"/>
      <c r="J165" s="33"/>
      <c r="K165" s="302"/>
      <c r="L165" s="408"/>
      <c r="M165" s="473"/>
      <c r="N165" s="33"/>
      <c r="O165" s="302"/>
      <c r="P165" s="408"/>
      <c r="Q165" s="473"/>
      <c r="R165" s="33"/>
      <c r="S165" s="302"/>
      <c r="T165" s="408"/>
      <c r="U165" s="473"/>
      <c r="V165" s="142"/>
      <c r="W165" s="222" t="s">
        <v>298</v>
      </c>
      <c r="X165" s="527">
        <v>30</v>
      </c>
      <c r="Y165" s="411">
        <f>ROUND(Z165*X165/100,-1)</f>
        <v>0</v>
      </c>
      <c r="Z165" s="27">
        <f>+Z$158</f>
        <v>0</v>
      </c>
      <c r="AA165" s="43"/>
    </row>
    <row r="166" spans="1:29" ht="27.75" customHeight="1" thickBot="1">
      <c r="A166" s="127"/>
      <c r="B166" s="625"/>
      <c r="C166" s="257" t="s">
        <v>355</v>
      </c>
      <c r="D166" s="417">
        <v>230</v>
      </c>
      <c r="E166" s="418">
        <f t="shared" si="68"/>
        <v>0</v>
      </c>
      <c r="F166" s="65">
        <f t="shared" si="69"/>
        <v>0</v>
      </c>
      <c r="G166" s="265"/>
      <c r="H166" s="417"/>
      <c r="I166" s="474"/>
      <c r="J166" s="60"/>
      <c r="K166" s="265"/>
      <c r="L166" s="417"/>
      <c r="M166" s="474"/>
      <c r="N166" s="60"/>
      <c r="O166" s="265"/>
      <c r="P166" s="417"/>
      <c r="Q166" s="474"/>
      <c r="R166" s="60"/>
      <c r="S166" s="265"/>
      <c r="T166" s="417"/>
      <c r="U166" s="474"/>
      <c r="V166" s="145"/>
      <c r="W166" s="384"/>
      <c r="X166" s="417"/>
      <c r="Y166" s="418"/>
      <c r="Z166" s="130"/>
      <c r="AA166" s="43"/>
    </row>
    <row r="167" spans="1:29" ht="27.75" customHeight="1" thickBot="1">
      <c r="A167" s="127"/>
      <c r="B167" s="164">
        <f>+D167+L167+P167+T167+X167</f>
        <v>6340</v>
      </c>
      <c r="C167" s="255" t="s">
        <v>20</v>
      </c>
      <c r="D167" s="437">
        <f>SUBTOTAL(9,D159:D166)</f>
        <v>5950</v>
      </c>
      <c r="E167" s="453">
        <f>SUBTOTAL(9,E159:E166)</f>
        <v>0</v>
      </c>
      <c r="F167" s="50"/>
      <c r="G167" s="248" t="s">
        <v>18</v>
      </c>
      <c r="H167" s="437"/>
      <c r="I167" s="453"/>
      <c r="J167" s="50"/>
      <c r="K167" s="248" t="s">
        <v>18</v>
      </c>
      <c r="L167" s="437">
        <f>SUBTOTAL(9,L159:L166)</f>
        <v>250</v>
      </c>
      <c r="M167" s="453">
        <f>SUBTOTAL(9,M159:M166)</f>
        <v>0</v>
      </c>
      <c r="N167" s="50"/>
      <c r="O167" s="251" t="s">
        <v>18</v>
      </c>
      <c r="P167" s="437"/>
      <c r="Q167" s="453"/>
      <c r="R167" s="36"/>
      <c r="S167" s="248" t="s">
        <v>18</v>
      </c>
      <c r="T167" s="437">
        <f>SUBTOTAL(9,T159:T166)</f>
        <v>110</v>
      </c>
      <c r="U167" s="453">
        <f>SUBTOTAL(9,U159:U166)</f>
        <v>0</v>
      </c>
      <c r="V167" s="50"/>
      <c r="W167" s="258" t="s">
        <v>18</v>
      </c>
      <c r="X167" s="437">
        <f>SUBTOTAL(9,X159:X166)</f>
        <v>30</v>
      </c>
      <c r="Y167" s="441">
        <f>SUBTOTAL(9,Y159:Y166)</f>
        <v>0</v>
      </c>
      <c r="Z167" s="37"/>
      <c r="AA167" s="43"/>
    </row>
    <row r="168" spans="1:29" ht="27.75" customHeight="1" thickBot="1">
      <c r="A168" s="125"/>
      <c r="B168" s="166">
        <f>+$C$1</f>
        <v>0</v>
      </c>
      <c r="C168" s="249" t="str">
        <f>IF(E176+M176+Q176+U176+Y176&gt;0,"南松浦郡 " &amp; TEXT(E176+M176+Q176+U176+Y176,"#,###,###枚"),"南松浦郡")</f>
        <v>南松浦郡</v>
      </c>
      <c r="D168" s="432"/>
      <c r="E168" s="433"/>
      <c r="F168" s="116">
        <f>+B168</f>
        <v>0</v>
      </c>
      <c r="G168" s="272"/>
      <c r="H168" s="469"/>
      <c r="I168" s="470"/>
      <c r="J168" s="117"/>
      <c r="K168" s="272"/>
      <c r="L168" s="469"/>
      <c r="M168" s="470"/>
      <c r="N168" s="117"/>
      <c r="O168" s="272"/>
      <c r="P168" s="469"/>
      <c r="Q168" s="470"/>
      <c r="R168" s="117"/>
      <c r="S168" s="272"/>
      <c r="T168" s="469"/>
      <c r="U168" s="470"/>
      <c r="V168" s="117"/>
      <c r="W168" s="272"/>
      <c r="X168" s="469"/>
      <c r="Y168" s="533"/>
      <c r="Z168" s="118"/>
    </row>
    <row r="169" spans="1:29" ht="27.75" customHeight="1">
      <c r="A169" s="115"/>
      <c r="B169" s="624" t="s">
        <v>117</v>
      </c>
      <c r="C169" s="252" t="s">
        <v>181</v>
      </c>
      <c r="D169" s="409">
        <v>310</v>
      </c>
      <c r="E169" s="416">
        <f t="shared" ref="E169:E175" si="70">ROUND(F169*D169/100,-1)</f>
        <v>0</v>
      </c>
      <c r="F169" s="22">
        <f t="shared" ref="F169:F175" si="71">+F$168</f>
        <v>0</v>
      </c>
      <c r="G169" s="268"/>
      <c r="H169" s="409"/>
      <c r="I169" s="416"/>
      <c r="J169" s="55"/>
      <c r="K169" s="268"/>
      <c r="L169" s="409"/>
      <c r="M169" s="416"/>
      <c r="N169" s="55"/>
      <c r="O169" s="268"/>
      <c r="P169" s="409"/>
      <c r="Q169" s="416"/>
      <c r="R169" s="55"/>
      <c r="S169" s="268"/>
      <c r="T169" s="409"/>
      <c r="U169" s="416"/>
      <c r="V169" s="146"/>
      <c r="W169" s="385"/>
      <c r="X169" s="531"/>
      <c r="Y169" s="416"/>
      <c r="Z169" s="146"/>
    </row>
    <row r="170" spans="1:29" ht="27.75" customHeight="1">
      <c r="A170" s="127"/>
      <c r="B170" s="625"/>
      <c r="C170" s="212" t="s">
        <v>353</v>
      </c>
      <c r="D170" s="408">
        <v>250</v>
      </c>
      <c r="E170" s="411">
        <f t="shared" si="70"/>
        <v>0</v>
      </c>
      <c r="F170" s="25">
        <f t="shared" si="71"/>
        <v>0</v>
      </c>
      <c r="G170" s="253"/>
      <c r="H170" s="408"/>
      <c r="I170" s="411"/>
      <c r="J170" s="31"/>
      <c r="K170" s="253"/>
      <c r="L170" s="408"/>
      <c r="M170" s="411"/>
      <c r="N170" s="31"/>
      <c r="O170" s="302"/>
      <c r="P170" s="408"/>
      <c r="Q170" s="411"/>
      <c r="R170" s="28"/>
      <c r="S170" s="364"/>
      <c r="T170" s="408"/>
      <c r="U170" s="411"/>
      <c r="V170" s="147"/>
      <c r="W170" s="253"/>
      <c r="X170" s="408"/>
      <c r="Y170" s="411"/>
      <c r="Z170" s="31"/>
      <c r="AA170" s="43"/>
      <c r="AC170" s="54"/>
    </row>
    <row r="171" spans="1:29" ht="27.75" customHeight="1">
      <c r="A171" s="127"/>
      <c r="B171" s="625"/>
      <c r="C171" s="621" t="s">
        <v>341</v>
      </c>
      <c r="D171" s="454"/>
      <c r="E171" s="411"/>
      <c r="F171" s="25">
        <f t="shared" si="71"/>
        <v>0</v>
      </c>
      <c r="G171" s="302"/>
      <c r="H171" s="408"/>
      <c r="I171" s="411"/>
      <c r="J171" s="28"/>
      <c r="K171" s="302"/>
      <c r="L171" s="408"/>
      <c r="M171" s="411"/>
      <c r="N171" s="28"/>
      <c r="O171" s="302"/>
      <c r="P171" s="408"/>
      <c r="Q171" s="411"/>
      <c r="R171" s="28"/>
      <c r="S171" s="365"/>
      <c r="T171" s="408"/>
      <c r="U171" s="411"/>
      <c r="V171" s="147"/>
      <c r="W171" s="383"/>
      <c r="X171" s="408"/>
      <c r="Y171" s="411"/>
      <c r="Z171" s="147"/>
      <c r="AA171" s="43"/>
      <c r="AC171" s="54"/>
    </row>
    <row r="172" spans="1:29" ht="27.75" customHeight="1">
      <c r="A172" s="127"/>
      <c r="B172" s="625"/>
      <c r="C172" s="222" t="s">
        <v>299</v>
      </c>
      <c r="D172" s="408">
        <v>640</v>
      </c>
      <c r="E172" s="411">
        <f t="shared" si="70"/>
        <v>0</v>
      </c>
      <c r="F172" s="25">
        <f t="shared" si="71"/>
        <v>0</v>
      </c>
      <c r="G172" s="302"/>
      <c r="H172" s="408"/>
      <c r="I172" s="411"/>
      <c r="J172" s="28"/>
      <c r="K172" s="302"/>
      <c r="L172" s="408"/>
      <c r="M172" s="411"/>
      <c r="N172" s="28"/>
      <c r="O172" s="302"/>
      <c r="P172" s="408"/>
      <c r="Q172" s="411"/>
      <c r="R172" s="28"/>
      <c r="S172" s="361"/>
      <c r="T172" s="408"/>
      <c r="U172" s="411"/>
      <c r="V172" s="31"/>
      <c r="W172" s="383"/>
      <c r="X172" s="408"/>
      <c r="Y172" s="411"/>
      <c r="Z172" s="147"/>
      <c r="AA172" s="43"/>
    </row>
    <row r="173" spans="1:29" ht="27.75" customHeight="1">
      <c r="A173" s="127"/>
      <c r="B173" s="625"/>
      <c r="C173" s="222" t="s">
        <v>180</v>
      </c>
      <c r="D173" s="408">
        <v>680</v>
      </c>
      <c r="E173" s="411">
        <f t="shared" si="70"/>
        <v>0</v>
      </c>
      <c r="F173" s="25">
        <f t="shared" si="71"/>
        <v>0</v>
      </c>
      <c r="G173" s="302"/>
      <c r="H173" s="408"/>
      <c r="I173" s="411"/>
      <c r="J173" s="28"/>
      <c r="K173" s="302"/>
      <c r="L173" s="408"/>
      <c r="M173" s="411"/>
      <c r="N173" s="28"/>
      <c r="O173" s="302"/>
      <c r="P173" s="408"/>
      <c r="Q173" s="411"/>
      <c r="R173" s="31"/>
      <c r="S173" s="366"/>
      <c r="T173" s="446"/>
      <c r="U173" s="411"/>
      <c r="V173" s="31"/>
      <c r="W173" s="383"/>
      <c r="X173" s="408"/>
      <c r="Y173" s="411"/>
      <c r="Z173" s="147"/>
      <c r="AA173" s="43"/>
    </row>
    <row r="174" spans="1:29" ht="27.75" customHeight="1">
      <c r="A174" s="127"/>
      <c r="B174" s="625"/>
      <c r="C174" s="222" t="s">
        <v>179</v>
      </c>
      <c r="D174" s="408">
        <v>290</v>
      </c>
      <c r="E174" s="411">
        <f t="shared" si="70"/>
        <v>0</v>
      </c>
      <c r="F174" s="25">
        <f t="shared" si="71"/>
        <v>0</v>
      </c>
      <c r="G174" s="302"/>
      <c r="H174" s="408"/>
      <c r="I174" s="411"/>
      <c r="J174" s="28"/>
      <c r="K174" s="302"/>
      <c r="L174" s="408"/>
      <c r="M174" s="411"/>
      <c r="N174" s="28"/>
      <c r="O174" s="302"/>
      <c r="P174" s="408"/>
      <c r="Q174" s="411"/>
      <c r="R174" s="28"/>
      <c r="S174" s="364"/>
      <c r="T174" s="408"/>
      <c r="U174" s="411"/>
      <c r="V174" s="147"/>
      <c r="W174" s="383"/>
      <c r="X174" s="408"/>
      <c r="Y174" s="411"/>
      <c r="Z174" s="147"/>
      <c r="AA174" s="43"/>
    </row>
    <row r="175" spans="1:29" ht="27.75" customHeight="1" thickBot="1">
      <c r="A175" s="127"/>
      <c r="B175" s="625"/>
      <c r="C175" s="257" t="s">
        <v>178</v>
      </c>
      <c r="D175" s="417">
        <v>150</v>
      </c>
      <c r="E175" s="418">
        <f t="shared" si="70"/>
        <v>0</v>
      </c>
      <c r="F175" s="65">
        <f t="shared" si="71"/>
        <v>0</v>
      </c>
      <c r="G175" s="265"/>
      <c r="H175" s="417"/>
      <c r="I175" s="418"/>
      <c r="J175" s="59"/>
      <c r="K175" s="265"/>
      <c r="L175" s="417"/>
      <c r="M175" s="418"/>
      <c r="N175" s="59"/>
      <c r="O175" s="265"/>
      <c r="P175" s="417"/>
      <c r="Q175" s="418"/>
      <c r="R175" s="59"/>
      <c r="S175" s="265"/>
      <c r="T175" s="417"/>
      <c r="U175" s="418"/>
      <c r="V175" s="59"/>
      <c r="W175" s="265"/>
      <c r="X175" s="417"/>
      <c r="Y175" s="418"/>
      <c r="Z175" s="148"/>
      <c r="AA175" s="43"/>
    </row>
    <row r="176" spans="1:29" ht="27.75" customHeight="1" thickBot="1">
      <c r="A176" s="127"/>
      <c r="B176" s="164">
        <f>+D176+L176+P176+T176+X176</f>
        <v>2320</v>
      </c>
      <c r="C176" s="255" t="s">
        <v>20</v>
      </c>
      <c r="D176" s="440">
        <f>SUBTOTAL(9,D169:D175)</f>
        <v>2320</v>
      </c>
      <c r="E176" s="453">
        <f>SUBTOTAL(9,E169:E175)</f>
        <v>0</v>
      </c>
      <c r="F176" s="50"/>
      <c r="G176" s="248" t="s">
        <v>18</v>
      </c>
      <c r="H176" s="440"/>
      <c r="I176" s="453"/>
      <c r="J176" s="50"/>
      <c r="K176" s="248" t="s">
        <v>18</v>
      </c>
      <c r="L176" s="440"/>
      <c r="M176" s="453"/>
      <c r="N176" s="50"/>
      <c r="O176" s="251" t="s">
        <v>18</v>
      </c>
      <c r="P176" s="440"/>
      <c r="Q176" s="453"/>
      <c r="R176" s="36"/>
      <c r="S176" s="248" t="s">
        <v>18</v>
      </c>
      <c r="T176" s="440"/>
      <c r="U176" s="453"/>
      <c r="V176" s="50"/>
      <c r="W176" s="258" t="s">
        <v>18</v>
      </c>
      <c r="X176" s="440"/>
      <c r="Y176" s="441"/>
      <c r="Z176" s="50"/>
      <c r="AA176" s="43"/>
    </row>
    <row r="177" spans="1:30" ht="27.75" customHeight="1" thickBot="1">
      <c r="A177" s="125"/>
      <c r="B177" s="166">
        <f>+$C$1</f>
        <v>0</v>
      </c>
      <c r="C177" s="249" t="str">
        <f>IF(E180+Q180+U180+Y180&gt;0,"壱岐市 " &amp; TEXT(E180+Q180+U180+Y180,"#,###,###枚"),"壱岐市")</f>
        <v>壱岐市</v>
      </c>
      <c r="D177" s="432"/>
      <c r="E177" s="433"/>
      <c r="F177" s="116">
        <f>+B177</f>
        <v>0</v>
      </c>
      <c r="G177" s="272"/>
      <c r="H177" s="469"/>
      <c r="I177" s="470"/>
      <c r="J177" s="117"/>
      <c r="K177" s="272"/>
      <c r="L177" s="469"/>
      <c r="M177" s="470"/>
      <c r="N177" s="117"/>
      <c r="O177" s="272"/>
      <c r="P177" s="469"/>
      <c r="Q177" s="470"/>
      <c r="R177" s="117">
        <f>+B177</f>
        <v>0</v>
      </c>
      <c r="S177" s="272"/>
      <c r="T177" s="469"/>
      <c r="U177" s="470"/>
      <c r="V177" s="117">
        <f>+B177</f>
        <v>0</v>
      </c>
      <c r="W177" s="272"/>
      <c r="X177" s="469"/>
      <c r="Y177" s="533"/>
      <c r="Z177" s="118">
        <f>+B177</f>
        <v>0</v>
      </c>
    </row>
    <row r="178" spans="1:30" ht="27.75" customHeight="1">
      <c r="A178" s="115"/>
      <c r="B178" s="206" t="s">
        <v>118</v>
      </c>
      <c r="C178" s="252" t="s">
        <v>174</v>
      </c>
      <c r="D178" s="409">
        <v>220</v>
      </c>
      <c r="E178" s="416">
        <f>ROUND(F178*D178/100,-1)</f>
        <v>0</v>
      </c>
      <c r="F178" s="22">
        <f>+F177</f>
        <v>0</v>
      </c>
      <c r="G178" s="268"/>
      <c r="H178" s="486"/>
      <c r="I178" s="487"/>
      <c r="J178" s="53"/>
      <c r="K178" s="268"/>
      <c r="L178" s="486"/>
      <c r="M178" s="487"/>
      <c r="N178" s="53"/>
      <c r="O178" s="252" t="s">
        <v>174</v>
      </c>
      <c r="P178" s="409">
        <v>30</v>
      </c>
      <c r="Q178" s="416">
        <f>ROUND(R178*P178/100,-1)</f>
        <v>0</v>
      </c>
      <c r="R178" s="22">
        <f>+R177</f>
        <v>0</v>
      </c>
      <c r="S178" s="252" t="s">
        <v>174</v>
      </c>
      <c r="T178" s="409">
        <v>1300</v>
      </c>
      <c r="U178" s="416">
        <f>ROUND(V178*T178/100,-1)</f>
        <v>0</v>
      </c>
      <c r="V178" s="22">
        <f>+V177</f>
        <v>0</v>
      </c>
      <c r="W178" s="252" t="s">
        <v>361</v>
      </c>
      <c r="X178" s="409">
        <v>1070</v>
      </c>
      <c r="Y178" s="416">
        <f>ROUND(Z178*X178/100,-1)</f>
        <v>0</v>
      </c>
      <c r="Z178" s="24">
        <f>+Z177</f>
        <v>0</v>
      </c>
    </row>
    <row r="179" spans="1:30" ht="27.75" customHeight="1" thickBot="1">
      <c r="A179" s="127"/>
      <c r="B179" s="207" t="s">
        <v>119</v>
      </c>
      <c r="C179" s="265"/>
      <c r="D179" s="417"/>
      <c r="E179" s="418"/>
      <c r="F179" s="59"/>
      <c r="G179" s="265"/>
      <c r="H179" s="488"/>
      <c r="I179" s="474"/>
      <c r="J179" s="60"/>
      <c r="K179" s="265"/>
      <c r="L179" s="488"/>
      <c r="M179" s="474"/>
      <c r="N179" s="60"/>
      <c r="O179" s="265"/>
      <c r="P179" s="417"/>
      <c r="Q179" s="418"/>
      <c r="R179" s="59"/>
      <c r="S179" s="265"/>
      <c r="T179" s="417"/>
      <c r="U179" s="418"/>
      <c r="V179" s="59"/>
      <c r="W179" s="257" t="s">
        <v>300</v>
      </c>
      <c r="X179" s="529">
        <v>160</v>
      </c>
      <c r="Y179" s="418">
        <f>ROUND(Z179*X179/100,-1)</f>
        <v>0</v>
      </c>
      <c r="Z179" s="70">
        <f>+Z177</f>
        <v>0</v>
      </c>
      <c r="AA179" s="43"/>
      <c r="AC179" s="54"/>
    </row>
    <row r="180" spans="1:30" ht="27.75" customHeight="1" thickBot="1">
      <c r="A180" s="127"/>
      <c r="B180" s="164">
        <f>+D180+L180+P180+T180+X180</f>
        <v>2780</v>
      </c>
      <c r="C180" s="255" t="s">
        <v>20</v>
      </c>
      <c r="D180" s="440">
        <f>SUBTOTAL(9,D178:D179)</f>
        <v>220</v>
      </c>
      <c r="E180" s="453">
        <f>SUBTOTAL(9,E178:E179)</f>
        <v>0</v>
      </c>
      <c r="F180" s="50"/>
      <c r="G180" s="248" t="s">
        <v>18</v>
      </c>
      <c r="H180" s="489"/>
      <c r="I180" s="453"/>
      <c r="J180" s="50"/>
      <c r="K180" s="248" t="s">
        <v>18</v>
      </c>
      <c r="L180" s="489"/>
      <c r="M180" s="453"/>
      <c r="N180" s="50"/>
      <c r="O180" s="251" t="s">
        <v>18</v>
      </c>
      <c r="P180" s="440">
        <f>SUBTOTAL(9,P178:P179)</f>
        <v>30</v>
      </c>
      <c r="Q180" s="453">
        <f>SUBTOTAL(9,Q178:Q179)</f>
        <v>0</v>
      </c>
      <c r="R180" s="50"/>
      <c r="S180" s="248" t="s">
        <v>18</v>
      </c>
      <c r="T180" s="440">
        <f>SUBTOTAL(9,T178:T179)</f>
        <v>1300</v>
      </c>
      <c r="U180" s="453">
        <f>SUBTOTAL(9,U178:U179)</f>
        <v>0</v>
      </c>
      <c r="V180" s="50"/>
      <c r="W180" s="258" t="s">
        <v>18</v>
      </c>
      <c r="X180" s="440">
        <f>SUBTOTAL(9,X178:X179)</f>
        <v>1230</v>
      </c>
      <c r="Y180" s="441">
        <f>SUBTOTAL(9,Y178:Y179)</f>
        <v>0</v>
      </c>
      <c r="Z180" s="37"/>
      <c r="AA180" s="43"/>
      <c r="AC180" s="54"/>
    </row>
    <row r="181" spans="1:30" ht="27.75" customHeight="1" thickBot="1">
      <c r="A181" s="125"/>
      <c r="B181" s="166">
        <f>+$C$1</f>
        <v>0</v>
      </c>
      <c r="C181" s="266" t="str">
        <f>IF(E185+Y185&gt;0,"対馬市 " &amp; TEXT(E185+Y185,"#,###,###枚"),"対馬市")</f>
        <v>対馬市</v>
      </c>
      <c r="D181" s="455"/>
      <c r="E181" s="456"/>
      <c r="F181" s="116">
        <f>+B181</f>
        <v>0</v>
      </c>
      <c r="G181" s="303"/>
      <c r="H181" s="490"/>
      <c r="I181" s="491"/>
      <c r="J181" s="117"/>
      <c r="K181" s="303"/>
      <c r="L181" s="490"/>
      <c r="M181" s="491"/>
      <c r="N181" s="117"/>
      <c r="O181" s="303"/>
      <c r="P181" s="490"/>
      <c r="Q181" s="491"/>
      <c r="R181" s="117">
        <f>+B181</f>
        <v>0</v>
      </c>
      <c r="S181" s="303"/>
      <c r="T181" s="490"/>
      <c r="U181" s="491"/>
      <c r="V181" s="117">
        <f>+B181</f>
        <v>0</v>
      </c>
      <c r="W181" s="303"/>
      <c r="X181" s="490"/>
      <c r="Y181" s="491"/>
      <c r="Z181" s="118">
        <f>+B181</f>
        <v>0</v>
      </c>
    </row>
    <row r="182" spans="1:30" ht="27.75" customHeight="1" thickBot="1">
      <c r="A182" s="115"/>
      <c r="B182" s="206" t="s">
        <v>120</v>
      </c>
      <c r="C182" s="267" t="s">
        <v>177</v>
      </c>
      <c r="D182" s="437">
        <v>1960</v>
      </c>
      <c r="E182" s="410">
        <f>ROUND(F182*D182/100,-1)</f>
        <v>0</v>
      </c>
      <c r="F182" s="25">
        <f>+F181</f>
        <v>0</v>
      </c>
      <c r="G182" s="255"/>
      <c r="H182" s="483"/>
      <c r="I182" s="492"/>
      <c r="J182" s="36"/>
      <c r="K182" s="255"/>
      <c r="L182" s="483"/>
      <c r="M182" s="492"/>
      <c r="N182" s="36"/>
      <c r="O182" s="255"/>
      <c r="P182" s="483"/>
      <c r="Q182" s="492"/>
      <c r="R182" s="36"/>
      <c r="S182" s="255"/>
      <c r="T182" s="437"/>
      <c r="U182" s="523"/>
      <c r="V182" s="56"/>
      <c r="W182" s="255"/>
      <c r="X182" s="437"/>
      <c r="Y182" s="548"/>
      <c r="Z182" s="85"/>
    </row>
    <row r="183" spans="1:30" ht="27.75" customHeight="1">
      <c r="A183" s="149"/>
      <c r="B183" s="207" t="s">
        <v>121</v>
      </c>
      <c r="C183" s="268"/>
      <c r="D183" s="409"/>
      <c r="E183" s="416"/>
      <c r="F183" s="55"/>
      <c r="G183" s="268"/>
      <c r="H183" s="486"/>
      <c r="I183" s="487"/>
      <c r="J183" s="53"/>
      <c r="K183" s="268"/>
      <c r="L183" s="486"/>
      <c r="M183" s="487"/>
      <c r="N183" s="53"/>
      <c r="O183" s="268"/>
      <c r="P183" s="486"/>
      <c r="Q183" s="487"/>
      <c r="R183" s="53"/>
      <c r="S183" s="367"/>
      <c r="T183" s="409"/>
      <c r="U183" s="524"/>
      <c r="V183" s="82"/>
      <c r="W183" s="252" t="s">
        <v>301</v>
      </c>
      <c r="X183" s="409">
        <v>60</v>
      </c>
      <c r="Y183" s="416">
        <f>ROUND(Z183*X183/100,-1)</f>
        <v>0</v>
      </c>
      <c r="Z183" s="27">
        <f>+Z181</f>
        <v>0</v>
      </c>
      <c r="AA183" s="120"/>
      <c r="AC183" s="54"/>
    </row>
    <row r="184" spans="1:30" ht="27.75" customHeight="1" thickBot="1">
      <c r="A184" s="149"/>
      <c r="B184" s="207" t="s">
        <v>122</v>
      </c>
      <c r="C184" s="265"/>
      <c r="D184" s="417"/>
      <c r="E184" s="418"/>
      <c r="F184" s="59"/>
      <c r="G184" s="265"/>
      <c r="H184" s="488"/>
      <c r="I184" s="474"/>
      <c r="J184" s="60"/>
      <c r="K184" s="265"/>
      <c r="L184" s="488"/>
      <c r="M184" s="474"/>
      <c r="N184" s="60"/>
      <c r="O184" s="265"/>
      <c r="P184" s="488"/>
      <c r="Q184" s="474"/>
      <c r="R184" s="60"/>
      <c r="S184" s="265"/>
      <c r="T184" s="417"/>
      <c r="U184" s="475"/>
      <c r="V184" s="59"/>
      <c r="W184" s="257" t="s">
        <v>302</v>
      </c>
      <c r="X184" s="529">
        <v>30</v>
      </c>
      <c r="Y184" s="549">
        <f>ROUND(Z184*X184/100,-1)</f>
        <v>0</v>
      </c>
      <c r="Z184" s="69">
        <f>+Z181</f>
        <v>0</v>
      </c>
      <c r="AC184" s="54"/>
    </row>
    <row r="185" spans="1:30" ht="27.75" customHeight="1" thickBot="1">
      <c r="A185" s="149"/>
      <c r="B185" s="164">
        <f>+D185+L185+P185+T185+X185</f>
        <v>2050</v>
      </c>
      <c r="C185" s="255" t="s">
        <v>20</v>
      </c>
      <c r="D185" s="440">
        <f>SUBTOTAL(9,D182:D184)</f>
        <v>1960</v>
      </c>
      <c r="E185" s="453">
        <f>SUBTOTAL(9,E182:E184)</f>
        <v>0</v>
      </c>
      <c r="F185" s="50"/>
      <c r="G185" s="248" t="s">
        <v>18</v>
      </c>
      <c r="H185" s="489"/>
      <c r="I185" s="453"/>
      <c r="J185" s="50"/>
      <c r="K185" s="248" t="s">
        <v>18</v>
      </c>
      <c r="L185" s="489"/>
      <c r="M185" s="453"/>
      <c r="N185" s="50"/>
      <c r="O185" s="251" t="s">
        <v>18</v>
      </c>
      <c r="P185" s="489"/>
      <c r="Q185" s="453"/>
      <c r="R185" s="50"/>
      <c r="S185" s="248" t="s">
        <v>18</v>
      </c>
      <c r="T185" s="440"/>
      <c r="U185" s="453"/>
      <c r="V185" s="50"/>
      <c r="W185" s="258" t="s">
        <v>18</v>
      </c>
      <c r="X185" s="440">
        <f>SUBTOTAL(9,X182:X184)</f>
        <v>90</v>
      </c>
      <c r="Y185" s="441">
        <f>SUBTOTAL(9,Y182:Y184)</f>
        <v>0</v>
      </c>
      <c r="Z185" s="37"/>
      <c r="AC185" s="54"/>
    </row>
    <row r="186" spans="1:30" ht="27.75" customHeight="1" thickBot="1">
      <c r="A186" s="125"/>
      <c r="C186" s="204"/>
      <c r="D186" s="161"/>
      <c r="E186" s="174"/>
      <c r="G186" s="18"/>
      <c r="H186" s="242"/>
      <c r="I186" s="242"/>
      <c r="J186" s="18"/>
      <c r="K186" s="18"/>
      <c r="L186" s="242"/>
      <c r="M186" s="242"/>
      <c r="N186" s="18"/>
      <c r="O186" s="18"/>
      <c r="P186" s="242"/>
      <c r="Q186" s="242"/>
      <c r="R186" s="18"/>
      <c r="S186" s="18"/>
      <c r="T186" s="245"/>
      <c r="U186" s="245"/>
      <c r="V186" s="18"/>
      <c r="W186" s="18"/>
      <c r="X186" s="242"/>
      <c r="Y186" s="242"/>
      <c r="Z186" s="86"/>
      <c r="AC186" s="54"/>
    </row>
    <row r="187" spans="1:30" ht="29.1" customHeight="1" thickBot="1">
      <c r="C187" s="244" t="s">
        <v>107</v>
      </c>
      <c r="D187" s="243" t="s">
        <v>3</v>
      </c>
      <c r="E187" s="472">
        <f>SUBTOTAL(9,E7:E184)</f>
        <v>0</v>
      </c>
      <c r="F187" s="95"/>
      <c r="G187" s="96"/>
      <c r="H187" s="243" t="s">
        <v>303</v>
      </c>
      <c r="I187" s="472">
        <f>SUBTOTAL(9,I7:I186)</f>
        <v>0</v>
      </c>
      <c r="J187" s="94"/>
      <c r="K187" s="96"/>
      <c r="L187" s="243" t="s">
        <v>108</v>
      </c>
      <c r="M187" s="472">
        <f>SUBTOTAL(9,M7:M186)</f>
        <v>0</v>
      </c>
      <c r="N187" s="94"/>
      <c r="O187" s="96"/>
      <c r="P187" s="243" t="s">
        <v>109</v>
      </c>
      <c r="Q187" s="472">
        <f>SUBTOTAL(9,Q7:Q186)</f>
        <v>0</v>
      </c>
      <c r="R187" s="177"/>
      <c r="S187" s="96"/>
      <c r="T187" s="243" t="s">
        <v>52</v>
      </c>
      <c r="U187" s="472">
        <f>SUBTOTAL(9,U7:U186)</f>
        <v>0</v>
      </c>
      <c r="V187" s="94"/>
      <c r="W187" s="96"/>
      <c r="X187" s="246" t="s">
        <v>110</v>
      </c>
      <c r="Y187" s="438">
        <f>SUBTOTAL(9,Y7:Y186)</f>
        <v>0</v>
      </c>
    </row>
    <row r="188" spans="1:30" ht="27.75" customHeight="1">
      <c r="R188" s="191"/>
    </row>
    <row r="189" spans="1:30" ht="29.1" customHeight="1">
      <c r="C189" s="608" t="s">
        <v>343</v>
      </c>
      <c r="D189" s="151"/>
      <c r="E189" s="151"/>
      <c r="F189" s="151"/>
      <c r="G189" s="151"/>
      <c r="H189" s="151"/>
      <c r="I189" s="151"/>
      <c r="J189" s="151"/>
      <c r="K189" s="151"/>
      <c r="L189" s="151"/>
      <c r="M189" s="151"/>
      <c r="N189" s="151"/>
      <c r="O189" s="151"/>
      <c r="P189" s="151"/>
      <c r="Q189" s="151"/>
      <c r="R189" s="151"/>
      <c r="S189" s="151"/>
      <c r="T189" s="151"/>
      <c r="U189" s="151"/>
      <c r="V189" s="151"/>
      <c r="W189" s="151"/>
      <c r="X189" s="152"/>
      <c r="Y189" s="179"/>
      <c r="Z189" s="154"/>
      <c r="AD189" s="91"/>
    </row>
    <row r="190" spans="1:30" ht="29.1" customHeight="1">
      <c r="C190" s="566" t="s">
        <v>344</v>
      </c>
      <c r="D190" s="179"/>
      <c r="E190" s="179"/>
      <c r="F190" s="179"/>
      <c r="G190" s="179"/>
      <c r="H190" s="179"/>
      <c r="I190" s="179"/>
      <c r="J190" s="179"/>
      <c r="K190" s="179"/>
      <c r="L190" s="179"/>
      <c r="M190" s="179"/>
      <c r="N190" s="179"/>
      <c r="O190" s="179"/>
      <c r="P190" s="179"/>
      <c r="Q190" s="179"/>
      <c r="R190" s="179"/>
      <c r="S190" s="179"/>
      <c r="T190" s="179"/>
      <c r="U190" s="179"/>
      <c r="V190" s="179"/>
      <c r="W190" s="179"/>
      <c r="X190" s="153"/>
      <c r="Y190" s="179"/>
      <c r="Z190" s="154"/>
    </row>
    <row r="191" spans="1:30" ht="29.1" customHeight="1">
      <c r="C191" s="566" t="s">
        <v>345</v>
      </c>
      <c r="D191" s="179"/>
      <c r="E191" s="179"/>
      <c r="F191" s="179"/>
      <c r="G191" s="179"/>
      <c r="H191" s="179"/>
      <c r="I191" s="179"/>
      <c r="J191" s="179"/>
      <c r="K191" s="179"/>
      <c r="L191" s="179"/>
      <c r="M191" s="179"/>
      <c r="N191" s="179"/>
      <c r="O191" s="179"/>
      <c r="P191" s="179"/>
      <c r="Q191" s="179"/>
      <c r="R191" s="179"/>
      <c r="S191" s="179"/>
      <c r="T191" s="179"/>
      <c r="U191" s="179"/>
      <c r="V191" s="179"/>
      <c r="W191" s="179"/>
      <c r="X191" s="153"/>
      <c r="Y191" s="179"/>
      <c r="Z191" s="154"/>
    </row>
    <row r="192" spans="1:30" ht="29.1" customHeight="1">
      <c r="C192" s="566" t="s">
        <v>346</v>
      </c>
      <c r="D192" s="179"/>
      <c r="E192" s="179"/>
      <c r="F192" s="179"/>
      <c r="G192" s="179"/>
      <c r="H192" s="179"/>
      <c r="I192" s="179"/>
      <c r="J192" s="179"/>
      <c r="K192" s="179"/>
      <c r="L192" s="179"/>
      <c r="M192" s="179"/>
      <c r="N192" s="179"/>
      <c r="O192" s="179"/>
      <c r="P192" s="179"/>
      <c r="Q192" s="179"/>
      <c r="R192" s="179"/>
      <c r="S192" s="179"/>
      <c r="T192" s="179"/>
      <c r="U192" s="179"/>
      <c r="V192" s="179"/>
      <c r="W192" s="179"/>
      <c r="X192" s="153"/>
      <c r="Y192" s="179"/>
      <c r="Z192" s="154"/>
    </row>
    <row r="193" spans="3:26" ht="29.1" customHeight="1">
      <c r="C193" s="566" t="s">
        <v>348</v>
      </c>
      <c r="D193" s="178"/>
      <c r="E193" s="178"/>
      <c r="F193" s="178"/>
      <c r="G193" s="178"/>
      <c r="H193" s="178"/>
      <c r="I193" s="178"/>
      <c r="J193" s="178"/>
      <c r="K193" s="178"/>
      <c r="L193" s="178"/>
      <c r="M193" s="178"/>
      <c r="N193" s="178"/>
      <c r="O193" s="178"/>
      <c r="P193" s="178"/>
      <c r="Q193" s="178"/>
      <c r="R193" s="178"/>
      <c r="S193" s="178"/>
      <c r="T193" s="178"/>
      <c r="U193" s="178"/>
      <c r="V193" s="178"/>
      <c r="W193" s="178"/>
      <c r="X193" s="155"/>
      <c r="Y193" s="178"/>
      <c r="Z193" s="154"/>
    </row>
    <row r="194" spans="3:26" ht="29.1" customHeight="1">
      <c r="C194" s="566" t="s">
        <v>349</v>
      </c>
      <c r="D194" s="178"/>
      <c r="E194" s="178"/>
      <c r="F194" s="178"/>
      <c r="G194" s="178"/>
      <c r="H194" s="178"/>
      <c r="I194" s="178"/>
      <c r="J194" s="178"/>
      <c r="K194" s="178"/>
      <c r="L194" s="178"/>
      <c r="M194" s="178"/>
      <c r="N194" s="178"/>
      <c r="O194" s="178"/>
      <c r="P194" s="178"/>
      <c r="Q194" s="178"/>
      <c r="R194" s="178"/>
      <c r="S194" s="178"/>
      <c r="T194" s="178"/>
      <c r="U194" s="178"/>
      <c r="V194" s="178"/>
      <c r="W194" s="178"/>
      <c r="X194" s="155"/>
      <c r="Y194" s="178"/>
      <c r="Z194" s="154"/>
    </row>
    <row r="195" spans="3:26" ht="29.1" customHeight="1">
      <c r="C195" s="566" t="s">
        <v>350</v>
      </c>
      <c r="D195" s="178"/>
      <c r="E195" s="178"/>
      <c r="F195" s="178"/>
      <c r="G195" s="178"/>
      <c r="H195" s="178"/>
      <c r="I195" s="178"/>
      <c r="J195" s="178"/>
      <c r="K195" s="178"/>
      <c r="L195" s="178"/>
      <c r="M195" s="178"/>
      <c r="N195" s="178"/>
      <c r="O195" s="178"/>
      <c r="P195" s="178"/>
      <c r="Q195" s="178"/>
      <c r="R195" s="178"/>
      <c r="S195" s="178"/>
      <c r="T195" s="178"/>
      <c r="U195" s="178"/>
      <c r="V195" s="178"/>
      <c r="W195" s="178"/>
      <c r="X195" s="155"/>
      <c r="Y195" s="178"/>
      <c r="Z195" s="154"/>
    </row>
    <row r="196" spans="3:26" ht="29.1" customHeight="1">
      <c r="C196" s="566" t="s">
        <v>363</v>
      </c>
      <c r="D196" s="178"/>
      <c r="E196" s="178"/>
      <c r="F196" s="178"/>
      <c r="G196" s="178"/>
      <c r="H196" s="178"/>
      <c r="I196" s="178"/>
      <c r="J196" s="178"/>
      <c r="K196" s="178"/>
      <c r="L196" s="178"/>
      <c r="M196" s="178"/>
      <c r="N196" s="178"/>
      <c r="O196" s="178"/>
      <c r="P196" s="178"/>
      <c r="Q196" s="178"/>
      <c r="R196" s="178"/>
      <c r="S196" s="178"/>
      <c r="T196" s="178"/>
      <c r="U196" s="178"/>
      <c r="V196" s="178"/>
      <c r="W196" s="178"/>
      <c r="X196" s="155"/>
      <c r="Y196" s="178"/>
      <c r="Z196" s="154"/>
    </row>
    <row r="197" spans="3:26" ht="29.1" customHeight="1">
      <c r="C197" s="566" t="s">
        <v>367</v>
      </c>
      <c r="D197" s="178"/>
      <c r="E197" s="178"/>
      <c r="F197" s="178"/>
      <c r="G197" s="178"/>
      <c r="H197" s="178"/>
      <c r="I197" s="178"/>
      <c r="J197" s="178"/>
      <c r="K197" s="178"/>
      <c r="L197" s="178"/>
      <c r="M197" s="178"/>
      <c r="N197" s="178"/>
      <c r="O197" s="178"/>
      <c r="P197" s="178"/>
      <c r="Q197" s="178"/>
      <c r="R197" s="178"/>
      <c r="S197" s="178"/>
      <c r="T197" s="178"/>
      <c r="U197" s="178"/>
      <c r="V197" s="178"/>
      <c r="W197" s="178"/>
      <c r="X197" s="155"/>
      <c r="Y197" s="178"/>
      <c r="Z197" s="154"/>
    </row>
    <row r="198" spans="3:26" ht="29.1" customHeight="1">
      <c r="C198" s="566" t="s">
        <v>379</v>
      </c>
      <c r="D198" s="178"/>
      <c r="E198" s="178"/>
      <c r="F198" s="178"/>
      <c r="G198" s="178"/>
      <c r="H198" s="178"/>
      <c r="I198" s="178"/>
      <c r="J198" s="178"/>
      <c r="K198" s="178"/>
      <c r="L198" s="178"/>
      <c r="M198" s="178"/>
      <c r="N198" s="178"/>
      <c r="O198" s="178"/>
      <c r="P198" s="178"/>
      <c r="Q198" s="178"/>
      <c r="R198" s="178"/>
      <c r="S198" s="178"/>
      <c r="T198" s="178"/>
      <c r="U198" s="178"/>
      <c r="V198" s="178"/>
      <c r="W198" s="178"/>
      <c r="X198" s="155"/>
      <c r="Y198" s="178"/>
      <c r="Z198" s="154"/>
    </row>
    <row r="199" spans="3:26" ht="29.1" customHeight="1">
      <c r="C199" s="566" t="s">
        <v>385</v>
      </c>
      <c r="D199" s="178"/>
      <c r="E199" s="178"/>
      <c r="F199" s="178"/>
      <c r="G199" s="178"/>
      <c r="H199" s="178"/>
      <c r="I199" s="178"/>
      <c r="J199" s="178"/>
      <c r="K199" s="178"/>
      <c r="L199" s="178"/>
      <c r="M199" s="178"/>
      <c r="N199" s="178"/>
      <c r="O199" s="178"/>
      <c r="P199" s="178"/>
      <c r="Q199" s="178"/>
      <c r="R199" s="178"/>
      <c r="S199" s="178"/>
      <c r="T199" s="178"/>
      <c r="U199" s="178"/>
      <c r="V199" s="178"/>
      <c r="W199" s="178"/>
      <c r="X199" s="155"/>
      <c r="Y199" s="178"/>
      <c r="Z199" s="154"/>
    </row>
    <row r="200" spans="3:26" ht="29.1" customHeight="1">
      <c r="C200" s="566" t="s">
        <v>377</v>
      </c>
      <c r="D200" s="178"/>
      <c r="E200" s="178"/>
      <c r="F200" s="178"/>
      <c r="G200" s="178"/>
      <c r="H200" s="178"/>
      <c r="I200" s="178"/>
      <c r="J200" s="178"/>
      <c r="K200" s="178"/>
      <c r="L200" s="178"/>
      <c r="M200" s="178"/>
      <c r="N200" s="178"/>
      <c r="O200" s="178"/>
      <c r="P200" s="178"/>
      <c r="Q200" s="178"/>
      <c r="R200" s="178"/>
      <c r="S200" s="178"/>
      <c r="T200" s="178"/>
      <c r="U200" s="178"/>
      <c r="V200" s="178"/>
      <c r="W200" s="178"/>
      <c r="X200" s="155"/>
      <c r="Y200" s="178"/>
      <c r="Z200" s="154"/>
    </row>
    <row r="201" spans="3:26" ht="29.1" customHeight="1">
      <c r="C201" s="566" t="s">
        <v>378</v>
      </c>
      <c r="D201" s="178"/>
      <c r="E201" s="178"/>
      <c r="F201" s="178"/>
      <c r="G201" s="178"/>
      <c r="H201" s="178"/>
      <c r="I201" s="178"/>
      <c r="J201" s="178"/>
      <c r="K201" s="178"/>
      <c r="L201" s="178"/>
      <c r="M201" s="178"/>
      <c r="N201" s="178"/>
      <c r="O201" s="178"/>
      <c r="P201" s="178"/>
      <c r="Q201" s="178"/>
      <c r="R201" s="178"/>
      <c r="S201" s="178"/>
      <c r="T201" s="178"/>
      <c r="U201" s="178"/>
      <c r="V201" s="178"/>
      <c r="W201" s="178"/>
      <c r="X201" s="155"/>
      <c r="Y201" s="178"/>
      <c r="Z201" s="154"/>
    </row>
    <row r="202" spans="3:26" ht="29.1" customHeight="1">
      <c r="C202" s="566" t="s">
        <v>380</v>
      </c>
      <c r="D202" s="178"/>
      <c r="E202" s="178"/>
      <c r="F202" s="178"/>
      <c r="G202" s="178"/>
      <c r="H202" s="178"/>
      <c r="I202" s="178"/>
      <c r="J202" s="178"/>
      <c r="K202" s="178"/>
      <c r="L202" s="178"/>
      <c r="M202" s="178"/>
      <c r="N202" s="178"/>
      <c r="O202" s="178"/>
      <c r="P202" s="178"/>
      <c r="Q202" s="178"/>
      <c r="R202" s="178"/>
      <c r="S202" s="178"/>
      <c r="T202" s="178"/>
      <c r="U202" s="178"/>
      <c r="V202" s="178"/>
      <c r="W202" s="178"/>
      <c r="X202" s="155"/>
      <c r="Y202" s="178"/>
      <c r="Z202" s="154"/>
    </row>
    <row r="203" spans="3:26" ht="29.1" customHeight="1">
      <c r="C203" s="566" t="s">
        <v>390</v>
      </c>
      <c r="D203" s="178"/>
      <c r="E203" s="178"/>
      <c r="F203" s="178"/>
      <c r="G203" s="178"/>
      <c r="H203" s="178"/>
      <c r="I203" s="178"/>
      <c r="J203" s="178"/>
      <c r="K203" s="178"/>
      <c r="L203" s="178"/>
      <c r="M203" s="178"/>
      <c r="N203" s="178"/>
      <c r="O203" s="178"/>
      <c r="P203" s="178"/>
      <c r="Q203" s="178"/>
      <c r="R203" s="178"/>
      <c r="S203" s="178"/>
      <c r="T203" s="178"/>
      <c r="U203" s="178"/>
      <c r="V203" s="178"/>
      <c r="W203" s="178"/>
      <c r="X203" s="155"/>
      <c r="Y203" s="178"/>
      <c r="Z203" s="154"/>
    </row>
    <row r="204" spans="3:26" ht="29.1" customHeight="1">
      <c r="C204" s="566" t="s">
        <v>391</v>
      </c>
      <c r="D204" s="178"/>
      <c r="E204" s="178"/>
      <c r="F204" s="178"/>
      <c r="G204" s="178"/>
      <c r="H204" s="178"/>
      <c r="I204" s="178"/>
      <c r="J204" s="178"/>
      <c r="K204" s="178"/>
      <c r="L204" s="178"/>
      <c r="M204" s="178"/>
      <c r="N204" s="178"/>
      <c r="O204" s="178"/>
      <c r="P204" s="178"/>
      <c r="Q204" s="178"/>
      <c r="R204" s="178"/>
      <c r="S204" s="178"/>
      <c r="T204" s="178"/>
      <c r="U204" s="178"/>
      <c r="V204" s="178"/>
      <c r="W204" s="178"/>
      <c r="X204" s="155"/>
      <c r="Y204" s="178"/>
      <c r="Z204" s="154"/>
    </row>
    <row r="205" spans="3:26" ht="29.1" customHeight="1">
      <c r="C205" s="566" t="s">
        <v>394</v>
      </c>
      <c r="D205" s="178"/>
      <c r="E205" s="178"/>
      <c r="F205" s="178"/>
      <c r="G205" s="178"/>
      <c r="H205" s="178"/>
      <c r="I205" s="178"/>
      <c r="J205" s="178"/>
      <c r="K205" s="178"/>
      <c r="L205" s="178"/>
      <c r="M205" s="178"/>
      <c r="N205" s="178"/>
      <c r="O205" s="178"/>
      <c r="P205" s="178"/>
      <c r="Q205" s="178"/>
      <c r="R205" s="178"/>
      <c r="S205" s="178"/>
      <c r="T205" s="178"/>
      <c r="U205" s="178"/>
      <c r="V205" s="178"/>
      <c r="W205" s="178"/>
      <c r="X205" s="155"/>
      <c r="Y205" s="178"/>
      <c r="Z205" s="154"/>
    </row>
    <row r="206" spans="3:26" ht="29.1" customHeight="1">
      <c r="C206" s="156"/>
      <c r="D206" s="157"/>
      <c r="E206" s="157"/>
      <c r="F206" s="157"/>
      <c r="G206" s="157"/>
      <c r="H206" s="157"/>
      <c r="I206" s="157"/>
      <c r="J206" s="157"/>
      <c r="K206" s="157"/>
      <c r="L206" s="157"/>
      <c r="M206" s="157"/>
      <c r="N206" s="157"/>
      <c r="O206" s="157"/>
      <c r="P206" s="157"/>
      <c r="Q206" s="157"/>
      <c r="R206" s="157"/>
      <c r="S206" s="157"/>
      <c r="T206" s="157"/>
      <c r="U206" s="157"/>
      <c r="V206" s="157"/>
      <c r="W206" s="157"/>
      <c r="X206" s="158"/>
      <c r="Y206" s="178"/>
      <c r="Z206" s="154"/>
    </row>
    <row r="207" spans="3:26" ht="29.1" customHeight="1">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54"/>
    </row>
    <row r="208" spans="3:26" ht="29.1" customHeight="1">
      <c r="C208" s="178"/>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154"/>
    </row>
    <row r="209" spans="3:26" ht="29.1" customHeight="1">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154"/>
    </row>
    <row r="210" spans="3:26" ht="29.1" customHeight="1">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54"/>
    </row>
    <row r="211" spans="3:26" ht="29.1" customHeight="1">
      <c r="C211" s="178"/>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154"/>
    </row>
    <row r="212" spans="3:26" ht="29.1" customHeight="1">
      <c r="C212" s="178"/>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154"/>
    </row>
    <row r="213" spans="3:26" ht="29.1" customHeight="1">
      <c r="C213" s="178"/>
      <c r="D213" s="178"/>
      <c r="E213" s="178"/>
      <c r="F213" s="178"/>
      <c r="G213" s="178"/>
      <c r="H213" s="178"/>
      <c r="I213" s="178"/>
      <c r="J213" s="178"/>
      <c r="K213" s="178"/>
      <c r="L213" s="178"/>
      <c r="M213" s="178"/>
      <c r="N213" s="178"/>
      <c r="O213" s="178"/>
      <c r="P213" s="178"/>
      <c r="Q213" s="178"/>
      <c r="R213" s="178"/>
      <c r="S213" s="178"/>
      <c r="T213" s="178"/>
      <c r="U213" s="178"/>
      <c r="V213" s="178"/>
      <c r="W213" s="178"/>
      <c r="X213" s="178"/>
      <c r="Y213" s="178"/>
      <c r="Z213" s="154"/>
    </row>
    <row r="214" spans="3:26" ht="29.1" customHeight="1">
      <c r="C214" s="178"/>
      <c r="D214" s="178"/>
      <c r="E214" s="178"/>
      <c r="F214" s="178"/>
      <c r="G214" s="178"/>
      <c r="H214" s="178"/>
      <c r="I214" s="178"/>
      <c r="J214" s="178"/>
      <c r="K214" s="178"/>
      <c r="L214" s="178"/>
      <c r="M214" s="178"/>
      <c r="N214" s="178"/>
      <c r="O214" s="178"/>
      <c r="P214" s="178"/>
      <c r="Q214" s="178"/>
      <c r="R214" s="157"/>
      <c r="S214" s="178"/>
      <c r="T214" s="178"/>
      <c r="U214" s="178"/>
      <c r="V214" s="178"/>
      <c r="W214" s="178"/>
      <c r="X214" s="178"/>
      <c r="Y214" s="178"/>
      <c r="Z214" s="154"/>
    </row>
    <row r="215" spans="3:26" ht="29.1" customHeight="1">
      <c r="C215" s="178"/>
      <c r="D215" s="178"/>
      <c r="E215" s="178"/>
      <c r="F215" s="178"/>
      <c r="G215" s="178"/>
      <c r="H215" s="178"/>
      <c r="I215" s="178"/>
      <c r="J215" s="178"/>
      <c r="K215" s="178"/>
      <c r="L215" s="178"/>
      <c r="M215" s="178"/>
      <c r="N215" s="178"/>
      <c r="O215" s="178"/>
      <c r="P215" s="178"/>
      <c r="Q215" s="178"/>
      <c r="R215" s="159"/>
      <c r="S215" s="178"/>
      <c r="T215" s="178"/>
      <c r="U215" s="178"/>
      <c r="V215" s="178"/>
      <c r="W215" s="178"/>
      <c r="X215" s="178"/>
      <c r="Y215" s="178"/>
      <c r="Z215" s="154"/>
    </row>
    <row r="216" spans="3:26" ht="29.1" customHeight="1">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54"/>
    </row>
    <row r="217" spans="3:26" ht="18" customHeight="1">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54"/>
    </row>
    <row r="218" spans="3:26" ht="18" customHeight="1">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54"/>
    </row>
    <row r="219" spans="3:26" ht="15.75" customHeight="1">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54"/>
    </row>
    <row r="220" spans="3:26" ht="15.75" customHeight="1">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54"/>
    </row>
    <row r="221" spans="3:26" ht="15.75" customHeight="1"/>
  </sheetData>
  <mergeCells count="22">
    <mergeCell ref="B48:B49"/>
    <mergeCell ref="B50:B51"/>
    <mergeCell ref="B52:B55"/>
    <mergeCell ref="B88:B97"/>
    <mergeCell ref="AF2:AG2"/>
    <mergeCell ref="B7:B23"/>
    <mergeCell ref="B24:B30"/>
    <mergeCell ref="B58:B62"/>
    <mergeCell ref="B65:B69"/>
    <mergeCell ref="B72:B79"/>
    <mergeCell ref="B82:B85"/>
    <mergeCell ref="W3:X3"/>
    <mergeCell ref="B31:B47"/>
    <mergeCell ref="B150:B156"/>
    <mergeCell ref="B159:B166"/>
    <mergeCell ref="B169:B175"/>
    <mergeCell ref="B100:B105"/>
    <mergeCell ref="B108:B113"/>
    <mergeCell ref="B116:B118"/>
    <mergeCell ref="B145:B147"/>
    <mergeCell ref="B121:B134"/>
    <mergeCell ref="B135:B138"/>
  </mergeCells>
  <phoneticPr fontId="2"/>
  <conditionalFormatting sqref="Q7:Q103 E7:E185 I7:I185 M7:M185 U7:U185 Y7:Y185 Q105:Q185">
    <cfRule type="expression" dxfId="0" priority="6">
      <formula>E7&gt;D7</formula>
    </cfRule>
  </conditionalFormatting>
  <dataValidations count="2">
    <dataValidation type="date" errorStyle="warning" operator="greaterThanOrEqual" allowBlank="1" showInputMessage="1" showErrorMessage="1" errorTitle="折込日注意" error="このファイルは4/1より以降用のﾌｧｲﾙです。もう一度日付の確認をして下さい。" sqref="T2:U2 W2" xr:uid="{5584C2A6-754E-46E5-81B0-3CB12E6E1669}">
      <formula1>40634</formula1>
    </dataValidation>
    <dataValidation imeMode="off" allowBlank="1" sqref="AA160:AA167 AA146:AA147 M151:N151 M145:N145 E182:F182 U150:V155 M159:N159 U159:V159 E178:F178 U178:V178 E150:F156 U172:V173 M170:N170 E82:F86 V182:V183 Q108:R113 M82:N86 Y82:Z86 U82:V86 E108:F113 Q82:R86 M108:N113 AA54:AA55 U108:V113 Y108:AA113 E88:F98 E121 Y121:Z123 AA82:AA85 AA61:AA62 AA58:AA59 AA121 AA151:AA157 AA123 AA125 AA139 AA183 Y65:AA69 U65:V69 M65:N69 AA72:AA79 E70 Y88:AA97 U88:V97 F121:F122 M88:N97 Q88:R97 U100:V105 M100:N105 E145:F147 AA170:AA176 M58:N63 U141:V142 U145:V147 E169:F175 Y145:Y147 I7:J56 Q7:R56 U58:V63 Y58:Z62 Q58:R63 E141:F142 AA31:AA42 AA49:AA52 AA7:AA24 Q141:Q142 R142:R143 Q135 Q121:R134 R135:R136 Q173:R173 Q145:R145 Q159:R159 Q178:R178 Y165:Z165 Y150:Z152 Y183:Z184 X159:Z159 Y170:Z170 E65:F69 Y178:Z179 AA179:AA180 Y141:Z142 AA142:AA143 Z145:Z146 E7:F56 Y7:Z56 M7:N56 U7:V56 E116:F118 Y116:AA118 U116:V118 M116:N118 E159:F166 I145:J145 I159:J159 I170:J170 I82:J86 I116:J118 I65:J69 I88:J97 I100:J105 E58:F63 I151:J151 I108:J113 Z123:Z134 E72:F80 I58:J63 M72:N80 Q72:R80 U72:V80 Y72:Z80 E100:F105 Q103 Q100:R102 Q105:R105 R103:R104 Y100:AA105 E123:F138 U121:V138 I72:J80 Y135:Z138 M121:N138 AA127:AA137 Y124:Y134 I121:J138" xr:uid="{297842F9-2129-4697-9F87-44E9608CDA97}"/>
  </dataValidations>
  <printOptions horizontalCentered="1"/>
  <pageMargins left="0" right="0" top="0.31496062992125984" bottom="0.35433070866141736" header="0" footer="0"/>
  <pageSetup paperSize="9" scale="33" fitToHeight="0" orientation="landscape" r:id="rId1"/>
  <headerFooter alignWithMargins="0">
    <oddHeader>&amp;L&amp;"BIZ UDゴシック,標準"&amp;16[オリコミ広告部数表]  （株）長崎新聞コネクト 〒854-0065長崎県諫早市津久葉町99-45　TEL0957-25-6288　FAX0957-25-6282</oddHeader>
    <oddFooter xml:space="preserve">&amp;L&amp;"Meiryo UI,標準"&amp;12※各紙(A-朝日、M-毎日、Y-読売、N-西日本、S-産経、K-日本経済)のついている販売店は複数の新聞取り扱い店です。＊が付いている販売店はすべて&amp;14含んだ合販店です。　
合販店の媒体指定はできかねます。&amp;"Meiryo UI,太字"※行政区域と販売店区域は一致しているとは限りません(一部の販売店は行政区域をまたがるエリアもあります。)&amp;R&amp;"Meiryo UI,標準"&amp;12 ２０２６年４月改訂部数表
2026年9月一部改訂
</oddFooter>
  </headerFooter>
  <rowBreaks count="4" manualBreakCount="4">
    <brk id="63" min="1" max="23" man="1"/>
    <brk id="119" min="1" max="24" man="1"/>
    <brk id="157" min="1" max="23" man="1"/>
    <brk id="212" min="1" max="23" man="1"/>
  </rowBreaks>
  <colBreaks count="1" manualBreakCount="1">
    <brk id="26"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市郡別一覧</vt:lpstr>
      <vt:lpstr>部数表</vt:lpstr>
      <vt:lpstr>部数表!OLE_LINK1</vt:lpstr>
      <vt:lpstr>市郡別一覧!Print_Area</vt:lpstr>
      <vt:lpstr>部数表!Print_Area</vt:lpstr>
      <vt:lpstr>部数表!Print_Titles</vt:lpstr>
    </vt:vector>
  </TitlesOfParts>
  <Company>Dell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義文 種村</cp:lastModifiedBy>
  <cp:lastPrinted>2026-08-19T02:30:32Z</cp:lastPrinted>
  <dcterms:created xsi:type="dcterms:W3CDTF">2013-09-20T08:02:31Z</dcterms:created>
  <dcterms:modified xsi:type="dcterms:W3CDTF">2026-08-19T02:31:08Z</dcterms:modified>
</cp:coreProperties>
</file>