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10.253.124.2\FileData\部数表\新部数表\部数表原本\"/>
    </mc:Choice>
  </mc:AlternateContent>
  <xr:revisionPtr revIDLastSave="0" documentId="13_ncr:1_{4F7ABE8F-8E37-4F96-B111-8271087F13DC}" xr6:coauthVersionLast="47" xr6:coauthVersionMax="47" xr10:uidLastSave="{00000000-0000-0000-0000-000000000000}"/>
  <bookViews>
    <workbookView xWindow="43080" yWindow="4140" windowWidth="29040" windowHeight="15720" tabRatio="475" activeTab="1" xr2:uid="{00000000-000D-0000-FFFF-FFFF00000000}"/>
  </bookViews>
  <sheets>
    <sheet name="市郡別一覧" sheetId="3" r:id="rId1"/>
    <sheet name="部数表" sheetId="4" r:id="rId2"/>
  </sheets>
  <definedNames>
    <definedName name="OLE_LINK1" localSheetId="1">部数表!$C$187</definedName>
    <definedName name="_xlnm.Print_Area" localSheetId="0">市郡別一覧!$B$1:$L$43</definedName>
    <definedName name="_xlnm.Print_Area" localSheetId="1">部数表!$B$6:$Y$207</definedName>
    <definedName name="_xlnm.Print_Titles" localSheetId="1">部数表!$B:$Z,部数表!$2:$5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3" i="4" l="1"/>
  <c r="B139" i="4"/>
  <c r="B114" i="4"/>
  <c r="U39" i="4"/>
  <c r="U40" i="4"/>
  <c r="U41" i="4"/>
  <c r="U42" i="4"/>
  <c r="U43" i="4"/>
  <c r="U44" i="4"/>
  <c r="U45" i="4"/>
  <c r="U46" i="4"/>
  <c r="U47" i="4"/>
  <c r="U48" i="4"/>
  <c r="U49" i="4"/>
  <c r="U50" i="4"/>
  <c r="U51" i="4"/>
  <c r="U52" i="4"/>
  <c r="U53" i="4"/>
  <c r="U59" i="4"/>
  <c r="U60" i="4"/>
  <c r="H139" i="4"/>
  <c r="H80" i="4"/>
  <c r="H119" i="4"/>
  <c r="H114" i="4"/>
  <c r="F38" i="3"/>
  <c r="J145" i="4"/>
  <c r="H63" i="4"/>
  <c r="I78" i="4"/>
  <c r="I77" i="4"/>
  <c r="I76" i="4"/>
  <c r="H56" i="4"/>
  <c r="T80" i="4"/>
  <c r="B181" i="4"/>
  <c r="Z181" i="4" s="1"/>
  <c r="B177" i="4"/>
  <c r="Z177" i="4" s="1"/>
  <c r="Z179" i="4" s="1"/>
  <c r="Y179" i="4" s="1"/>
  <c r="B168" i="4"/>
  <c r="J33" i="3" s="1"/>
  <c r="B158" i="4"/>
  <c r="Z158" i="4" s="1"/>
  <c r="Z159" i="4" s="1"/>
  <c r="B149" i="4"/>
  <c r="Y157" i="4" s="1"/>
  <c r="J27" i="3" s="1"/>
  <c r="B144" i="4"/>
  <c r="B140" i="4"/>
  <c r="Y143" i="4" s="1"/>
  <c r="J25" i="3" s="1"/>
  <c r="B120" i="4"/>
  <c r="Z120" i="4" s="1"/>
  <c r="Z132" i="4" s="1"/>
  <c r="Y132" i="4" s="1"/>
  <c r="B115" i="4"/>
  <c r="F115" i="4" s="1"/>
  <c r="F117" i="4" s="1"/>
  <c r="E117" i="4" s="1"/>
  <c r="B107" i="4"/>
  <c r="V107" i="4" s="1"/>
  <c r="V111" i="4" s="1"/>
  <c r="U111" i="4" s="1"/>
  <c r="B99" i="4"/>
  <c r="R99" i="4" s="1"/>
  <c r="R104" i="4" s="1"/>
  <c r="Q103" i="4" s="1"/>
  <c r="Q106" i="4" s="1"/>
  <c r="H17" i="3" s="1"/>
  <c r="B87" i="4"/>
  <c r="B81" i="4"/>
  <c r="Z81" i="4" s="1"/>
  <c r="B71" i="4"/>
  <c r="N71" i="4" s="1"/>
  <c r="N74" i="4" s="1"/>
  <c r="B64" i="4"/>
  <c r="Z64" i="4" s="1"/>
  <c r="Z68" i="4" s="1"/>
  <c r="Y68" i="4" s="1"/>
  <c r="B57" i="4"/>
  <c r="V57" i="4" s="1"/>
  <c r="B6" i="4"/>
  <c r="X185" i="4"/>
  <c r="D185" i="4"/>
  <c r="X180" i="4"/>
  <c r="T180" i="4"/>
  <c r="P180" i="4"/>
  <c r="D180" i="4"/>
  <c r="I33" i="3"/>
  <c r="D176" i="4"/>
  <c r="X167" i="4"/>
  <c r="T167" i="4"/>
  <c r="H31" i="3"/>
  <c r="L167" i="4"/>
  <c r="D167" i="4"/>
  <c r="X157" i="4"/>
  <c r="T157" i="4"/>
  <c r="D157" i="4"/>
  <c r="X148" i="4"/>
  <c r="T148" i="4"/>
  <c r="P148" i="4"/>
  <c r="D148" i="4"/>
  <c r="X143" i="4"/>
  <c r="T143" i="4"/>
  <c r="D143" i="4"/>
  <c r="X139" i="4"/>
  <c r="T139" i="4"/>
  <c r="P139" i="4"/>
  <c r="G23" i="3"/>
  <c r="D139" i="4"/>
  <c r="X119" i="4"/>
  <c r="T119" i="4"/>
  <c r="D119" i="4"/>
  <c r="X114" i="4"/>
  <c r="T114" i="4"/>
  <c r="P114" i="4"/>
  <c r="L114" i="4"/>
  <c r="D114" i="4"/>
  <c r="X106" i="4"/>
  <c r="T106" i="4"/>
  <c r="P106" i="4"/>
  <c r="L106" i="4"/>
  <c r="D106" i="4"/>
  <c r="X98" i="4"/>
  <c r="T98" i="4"/>
  <c r="D98" i="4"/>
  <c r="X86" i="4"/>
  <c r="T86" i="4"/>
  <c r="P86" i="4"/>
  <c r="L86" i="4"/>
  <c r="D86" i="4"/>
  <c r="X80" i="4"/>
  <c r="P80" i="4"/>
  <c r="L80" i="4"/>
  <c r="D80" i="4"/>
  <c r="Y78" i="4"/>
  <c r="U78" i="4"/>
  <c r="Q78" i="4"/>
  <c r="M78" i="4"/>
  <c r="U77" i="4"/>
  <c r="Q77" i="4"/>
  <c r="M77" i="4"/>
  <c r="U76" i="4"/>
  <c r="Q76" i="4"/>
  <c r="M76" i="4"/>
  <c r="Q75" i="4"/>
  <c r="Q73" i="4"/>
  <c r="Q72" i="4"/>
  <c r="X70" i="4"/>
  <c r="T70" i="4"/>
  <c r="L70" i="4"/>
  <c r="D70" i="4"/>
  <c r="U69" i="4"/>
  <c r="Y67" i="4"/>
  <c r="U67" i="4"/>
  <c r="Y66" i="4"/>
  <c r="T63" i="4"/>
  <c r="P63" i="4"/>
  <c r="D63" i="4"/>
  <c r="Y61" i="4"/>
  <c r="Y60" i="4"/>
  <c r="Q60" i="4"/>
  <c r="M60" i="4"/>
  <c r="Y59" i="4"/>
  <c r="Q59" i="4"/>
  <c r="M59" i="4"/>
  <c r="Y58" i="4"/>
  <c r="M58" i="4"/>
  <c r="X56" i="4"/>
  <c r="T56" i="4"/>
  <c r="P56" i="4"/>
  <c r="L56" i="4"/>
  <c r="D56" i="4"/>
  <c r="B56" i="4" s="1"/>
  <c r="Y55" i="4"/>
  <c r="Q44" i="4"/>
  <c r="Q43" i="4"/>
  <c r="Q40" i="4"/>
  <c r="Q36" i="4"/>
  <c r="Q35" i="4"/>
  <c r="Q15" i="4"/>
  <c r="J38" i="3"/>
  <c r="I38" i="3"/>
  <c r="H38" i="3"/>
  <c r="G38" i="3"/>
  <c r="E38" i="3"/>
  <c r="K36" i="3"/>
  <c r="K34" i="3"/>
  <c r="K32" i="3"/>
  <c r="K30" i="3"/>
  <c r="K28" i="3"/>
  <c r="K26" i="3"/>
  <c r="K24" i="3"/>
  <c r="K20" i="3"/>
  <c r="K22" i="3"/>
  <c r="K18" i="3"/>
  <c r="K16" i="3"/>
  <c r="K14" i="3"/>
  <c r="K12" i="3"/>
  <c r="K10" i="3"/>
  <c r="K8" i="3"/>
  <c r="K6" i="3"/>
  <c r="K4" i="3"/>
  <c r="B80" i="4" l="1"/>
  <c r="J107" i="4"/>
  <c r="J71" i="4"/>
  <c r="J75" i="4" s="1"/>
  <c r="J115" i="4"/>
  <c r="J120" i="4"/>
  <c r="J118" i="4"/>
  <c r="J6" i="4"/>
  <c r="J57" i="4"/>
  <c r="Z127" i="4"/>
  <c r="Y127" i="4" s="1"/>
  <c r="Z128" i="4"/>
  <c r="Y128" i="4" s="1"/>
  <c r="Z124" i="4"/>
  <c r="Y124" i="4" s="1"/>
  <c r="Z129" i="4"/>
  <c r="Y129" i="4" s="1"/>
  <c r="Z125" i="4"/>
  <c r="Y125" i="4" s="1"/>
  <c r="Z130" i="4"/>
  <c r="Y130" i="4" s="1"/>
  <c r="Z131" i="4"/>
  <c r="Y131" i="4" s="1"/>
  <c r="Z123" i="4"/>
  <c r="Y123" i="4" s="1"/>
  <c r="Z126" i="4"/>
  <c r="Y63" i="4"/>
  <c r="J7" i="3" s="1"/>
  <c r="G7" i="3"/>
  <c r="B185" i="4"/>
  <c r="B106" i="4"/>
  <c r="B86" i="4"/>
  <c r="B70" i="4"/>
  <c r="Z99" i="4"/>
  <c r="Z102" i="4" s="1"/>
  <c r="F107" i="4"/>
  <c r="F109" i="4" s="1"/>
  <c r="E109" i="4" s="1"/>
  <c r="B180" i="4"/>
  <c r="B143" i="4"/>
  <c r="B167" i="4"/>
  <c r="B148" i="4"/>
  <c r="B176" i="4"/>
  <c r="B98" i="4"/>
  <c r="B119" i="4"/>
  <c r="B157" i="4"/>
  <c r="V115" i="4"/>
  <c r="V117" i="4" s="1"/>
  <c r="U117" i="4" s="1"/>
  <c r="Z115" i="4"/>
  <c r="Z117" i="4" s="1"/>
  <c r="Y117" i="4" s="1"/>
  <c r="Y119" i="4" s="1"/>
  <c r="J21" i="3" s="1"/>
  <c r="V99" i="4"/>
  <c r="V100" i="4" s="1"/>
  <c r="U100" i="4" s="1"/>
  <c r="U106" i="4" s="1"/>
  <c r="I17" i="3" s="1"/>
  <c r="V71" i="4"/>
  <c r="V74" i="4" s="1"/>
  <c r="F99" i="4"/>
  <c r="F177" i="4"/>
  <c r="F178" i="4" s="1"/>
  <c r="E178" i="4" s="1"/>
  <c r="E180" i="4" s="1"/>
  <c r="H15" i="3"/>
  <c r="N107" i="4"/>
  <c r="Z107" i="4"/>
  <c r="Z108" i="4" s="1"/>
  <c r="Y108" i="4" s="1"/>
  <c r="K38" i="3"/>
  <c r="R71" i="4"/>
  <c r="R74" i="4" s="1"/>
  <c r="Q74" i="4" s="1"/>
  <c r="F158" i="4"/>
  <c r="F161" i="4" s="1"/>
  <c r="E161" i="4" s="1"/>
  <c r="N158" i="4"/>
  <c r="N159" i="4" s="1"/>
  <c r="M159" i="4" s="1"/>
  <c r="M167" i="4" s="1"/>
  <c r="G31" i="3" s="1"/>
  <c r="Z71" i="4"/>
  <c r="Z72" i="4" s="1"/>
  <c r="Y72" i="4" s="1"/>
  <c r="V177" i="4"/>
  <c r="V178" i="4" s="1"/>
  <c r="U178" i="4" s="1"/>
  <c r="U180" i="4" s="1"/>
  <c r="I35" i="3" s="1"/>
  <c r="F64" i="4"/>
  <c r="N64" i="4"/>
  <c r="N69" i="4" s="1"/>
  <c r="M70" i="4" s="1"/>
  <c r="G9" i="3" s="1"/>
  <c r="V158" i="4"/>
  <c r="V159" i="4" s="1"/>
  <c r="U159" i="4" s="1"/>
  <c r="U167" i="4" s="1"/>
  <c r="I31" i="3" s="1"/>
  <c r="U98" i="4"/>
  <c r="I15" i="3" s="1"/>
  <c r="F71" i="4"/>
  <c r="R107" i="4"/>
  <c r="R111" i="4" s="1"/>
  <c r="Q111" i="4" s="1"/>
  <c r="V61" i="4"/>
  <c r="U61" i="4" s="1"/>
  <c r="V58" i="4"/>
  <c r="U58" i="4" s="1"/>
  <c r="R57" i="4"/>
  <c r="F118" i="4"/>
  <c r="E118" i="4" s="1"/>
  <c r="V109" i="4"/>
  <c r="U109" i="4" s="1"/>
  <c r="Z83" i="4"/>
  <c r="Y83" i="4" s="1"/>
  <c r="Z82" i="4"/>
  <c r="Y82" i="4" s="1"/>
  <c r="Z121" i="4"/>
  <c r="Y121" i="4" s="1"/>
  <c r="Z122" i="4"/>
  <c r="Y122" i="4" s="1"/>
  <c r="Y70" i="4"/>
  <c r="J9" i="3" s="1"/>
  <c r="Z183" i="4"/>
  <c r="Y183" i="4" s="1"/>
  <c r="Z184" i="4"/>
  <c r="Y184" i="4" s="1"/>
  <c r="Y98" i="4"/>
  <c r="J15" i="3" s="1"/>
  <c r="F120" i="4"/>
  <c r="F144" i="4"/>
  <c r="N145" i="4"/>
  <c r="G29" i="3" s="1"/>
  <c r="R120" i="4"/>
  <c r="R144" i="4"/>
  <c r="R145" i="4" s="1"/>
  <c r="Q148" i="4" s="1"/>
  <c r="H29" i="3" s="1"/>
  <c r="F81" i="4"/>
  <c r="V120" i="4"/>
  <c r="V144" i="4"/>
  <c r="F181" i="4"/>
  <c r="F182" i="4" s="1"/>
  <c r="E182" i="4" s="1"/>
  <c r="E185" i="4" s="1"/>
  <c r="V64" i="4"/>
  <c r="N81" i="4"/>
  <c r="F116" i="4"/>
  <c r="E116" i="4" s="1"/>
  <c r="Z178" i="4"/>
  <c r="Y178" i="4" s="1"/>
  <c r="Y180" i="4" s="1"/>
  <c r="J35" i="3" s="1"/>
  <c r="F6" i="4"/>
  <c r="N72" i="4"/>
  <c r="M72" i="4" s="1"/>
  <c r="R81" i="4"/>
  <c r="F168" i="4"/>
  <c r="R181" i="4"/>
  <c r="F57" i="4"/>
  <c r="V81" i="4"/>
  <c r="V82" i="4" s="1"/>
  <c r="U82" i="4" s="1"/>
  <c r="U86" i="4" s="1"/>
  <c r="I13" i="3" s="1"/>
  <c r="F140" i="4"/>
  <c r="Z165" i="4"/>
  <c r="Y165" i="4" s="1"/>
  <c r="Y167" i="4" s="1"/>
  <c r="J31" i="3" s="1"/>
  <c r="G33" i="3"/>
  <c r="V181" i="4"/>
  <c r="R6" i="4"/>
  <c r="V108" i="4"/>
  <c r="U108" i="4" s="1"/>
  <c r="F149" i="4"/>
  <c r="V6" i="4"/>
  <c r="V10" i="4" s="1"/>
  <c r="U10" i="4" s="1"/>
  <c r="V140" i="4"/>
  <c r="F87" i="4"/>
  <c r="N99" i="4"/>
  <c r="V149" i="4"/>
  <c r="R177" i="4"/>
  <c r="R178" i="4" s="1"/>
  <c r="Q178" i="4" s="1"/>
  <c r="Q180" i="4" s="1"/>
  <c r="H35" i="3" s="1"/>
  <c r="J110" i="4" l="1"/>
  <c r="J74" i="4"/>
  <c r="J125" i="4"/>
  <c r="I125" i="4" s="1"/>
  <c r="J123" i="4"/>
  <c r="I123" i="4" s="1"/>
  <c r="J135" i="4"/>
  <c r="J132" i="4"/>
  <c r="J126" i="4"/>
  <c r="J137" i="4"/>
  <c r="I137" i="4" s="1"/>
  <c r="I118" i="4"/>
  <c r="I119" i="4" s="1"/>
  <c r="F21" i="3" s="1"/>
  <c r="I110" i="4"/>
  <c r="I114" i="4" s="1"/>
  <c r="F19" i="3" s="1"/>
  <c r="I75" i="4"/>
  <c r="I135" i="4"/>
  <c r="I74" i="4"/>
  <c r="I80" i="4" s="1"/>
  <c r="I132" i="4"/>
  <c r="I126" i="4"/>
  <c r="J62" i="4"/>
  <c r="J61" i="4"/>
  <c r="I61" i="4" s="1"/>
  <c r="J60" i="4"/>
  <c r="J59" i="4"/>
  <c r="I59" i="4" s="1"/>
  <c r="J58" i="4"/>
  <c r="I58" i="4" s="1"/>
  <c r="J55" i="4"/>
  <c r="I55" i="4" s="1"/>
  <c r="J38" i="4"/>
  <c r="I38" i="4" s="1"/>
  <c r="J31" i="4"/>
  <c r="I31" i="4" s="1"/>
  <c r="J41" i="4"/>
  <c r="I41" i="4" s="1"/>
  <c r="J17" i="4"/>
  <c r="I17" i="4" s="1"/>
  <c r="J48" i="4"/>
  <c r="I48" i="4" s="1"/>
  <c r="J34" i="4"/>
  <c r="I34" i="4" s="1"/>
  <c r="J46" i="4"/>
  <c r="I46" i="4" s="1"/>
  <c r="J33" i="4"/>
  <c r="I33" i="4" s="1"/>
  <c r="J12" i="4"/>
  <c r="I12" i="4" s="1"/>
  <c r="J52" i="4"/>
  <c r="I52" i="4" s="1"/>
  <c r="J32" i="4"/>
  <c r="I32" i="4" s="1"/>
  <c r="J11" i="4"/>
  <c r="I11" i="4" s="1"/>
  <c r="I62" i="4"/>
  <c r="J14" i="4"/>
  <c r="I14" i="4" s="1"/>
  <c r="J43" i="4"/>
  <c r="I43" i="4" s="1"/>
  <c r="J54" i="4"/>
  <c r="I54" i="4" s="1"/>
  <c r="J42" i="4"/>
  <c r="I42" i="4" s="1"/>
  <c r="J13" i="4"/>
  <c r="I13" i="4" s="1"/>
  <c r="J18" i="4"/>
  <c r="I18" i="4" s="1"/>
  <c r="J53" i="4"/>
  <c r="I53" i="4" s="1"/>
  <c r="J15" i="4"/>
  <c r="I15" i="4" s="1"/>
  <c r="J36" i="4"/>
  <c r="I36" i="4" s="1"/>
  <c r="J29" i="4"/>
  <c r="I29" i="4" s="1"/>
  <c r="J19" i="4"/>
  <c r="I19" i="4" s="1"/>
  <c r="J24" i="4"/>
  <c r="J9" i="4"/>
  <c r="I9" i="4" s="1"/>
  <c r="J16" i="4"/>
  <c r="I16" i="4" s="1"/>
  <c r="J25" i="4"/>
  <c r="I25" i="4" s="1"/>
  <c r="J39" i="4"/>
  <c r="I39" i="4" s="1"/>
  <c r="J8" i="4"/>
  <c r="I8" i="4" s="1"/>
  <c r="J37" i="4"/>
  <c r="I37" i="4" s="1"/>
  <c r="J44" i="4"/>
  <c r="I44" i="4" s="1"/>
  <c r="J7" i="4"/>
  <c r="I7" i="4" s="1"/>
  <c r="J10" i="4"/>
  <c r="I10" i="4" s="1"/>
  <c r="J47" i="4"/>
  <c r="I47" i="4" s="1"/>
  <c r="J45" i="4"/>
  <c r="I45" i="4" s="1"/>
  <c r="J20" i="4"/>
  <c r="I20" i="4" s="1"/>
  <c r="F78" i="4"/>
  <c r="E78" i="4" s="1"/>
  <c r="F75" i="4"/>
  <c r="E75" i="4" s="1"/>
  <c r="F104" i="4"/>
  <c r="E104" i="4" s="1"/>
  <c r="F103" i="4"/>
  <c r="E103" i="4" s="1"/>
  <c r="F110" i="4"/>
  <c r="E110" i="4" s="1"/>
  <c r="F138" i="4"/>
  <c r="E138" i="4" s="1"/>
  <c r="F131" i="4"/>
  <c r="E131" i="4" s="1"/>
  <c r="F126" i="4"/>
  <c r="E126" i="4" s="1"/>
  <c r="F130" i="4"/>
  <c r="E130" i="4" s="1"/>
  <c r="F132" i="4"/>
  <c r="E132" i="4" s="1"/>
  <c r="F137" i="4"/>
  <c r="E137" i="4" s="1"/>
  <c r="F135" i="4"/>
  <c r="E135" i="4" s="1"/>
  <c r="F133" i="4"/>
  <c r="E133" i="4" s="1"/>
  <c r="F129" i="4"/>
  <c r="E129" i="4" s="1"/>
  <c r="F128" i="4"/>
  <c r="E128" i="4" s="1"/>
  <c r="F136" i="4"/>
  <c r="F134" i="4"/>
  <c r="E134" i="4" s="1"/>
  <c r="F127" i="4"/>
  <c r="E127" i="4" s="1"/>
  <c r="V128" i="4"/>
  <c r="U128" i="4" s="1"/>
  <c r="V122" i="4"/>
  <c r="V127" i="4"/>
  <c r="U127" i="4" s="1"/>
  <c r="V138" i="4"/>
  <c r="U138" i="4" s="1"/>
  <c r="V134" i="4"/>
  <c r="U134" i="4" s="1"/>
  <c r="V126" i="4"/>
  <c r="U126" i="4" s="1"/>
  <c r="V135" i="4"/>
  <c r="U135" i="4" s="1"/>
  <c r="V137" i="4"/>
  <c r="U137" i="4" s="1"/>
  <c r="V133" i="4"/>
  <c r="U133" i="4" s="1"/>
  <c r="V125" i="4"/>
  <c r="U125" i="4" s="1"/>
  <c r="V131" i="4"/>
  <c r="U131" i="4" s="1"/>
  <c r="V129" i="4"/>
  <c r="U129" i="4" s="1"/>
  <c r="V136" i="4"/>
  <c r="U136" i="4" s="1"/>
  <c r="V132" i="4"/>
  <c r="U132" i="4" s="1"/>
  <c r="V124" i="4"/>
  <c r="U124" i="4" s="1"/>
  <c r="V130" i="4"/>
  <c r="U130" i="4" s="1"/>
  <c r="F102" i="4"/>
  <c r="E102" i="4" s="1"/>
  <c r="Z104" i="4"/>
  <c r="Y104" i="4" s="1"/>
  <c r="Z105" i="4"/>
  <c r="Y105" i="4" s="1"/>
  <c r="Z101" i="4"/>
  <c r="Y101" i="4" s="1"/>
  <c r="F48" i="4"/>
  <c r="E48" i="4" s="1"/>
  <c r="F40" i="4"/>
  <c r="F55" i="4"/>
  <c r="E55" i="4" s="1"/>
  <c r="F47" i="4"/>
  <c r="E47" i="4" s="1"/>
  <c r="F39" i="4"/>
  <c r="E39" i="4" s="1"/>
  <c r="F45" i="4"/>
  <c r="E45" i="4" s="1"/>
  <c r="F54" i="4"/>
  <c r="E54" i="4" s="1"/>
  <c r="F46" i="4"/>
  <c r="E46" i="4" s="1"/>
  <c r="F52" i="4"/>
  <c r="E52" i="4" s="1"/>
  <c r="F44" i="4"/>
  <c r="E44" i="4" s="1"/>
  <c r="F53" i="4"/>
  <c r="E53" i="4" s="1"/>
  <c r="F51" i="4"/>
  <c r="E51" i="4" s="1"/>
  <c r="F43" i="4"/>
  <c r="E43" i="4" s="1"/>
  <c r="F50" i="4"/>
  <c r="E50" i="4" s="1"/>
  <c r="F42" i="4"/>
  <c r="E42" i="4" s="1"/>
  <c r="F49" i="4"/>
  <c r="E49" i="4" s="1"/>
  <c r="F41" i="4"/>
  <c r="E41" i="4" s="1"/>
  <c r="F65" i="4"/>
  <c r="E65" i="4" s="1"/>
  <c r="F69" i="4"/>
  <c r="E69" i="4" s="1"/>
  <c r="F111" i="4"/>
  <c r="E111" i="4" s="1"/>
  <c r="F108" i="4"/>
  <c r="E108" i="4" s="1"/>
  <c r="F113" i="4"/>
  <c r="E113" i="4" s="1"/>
  <c r="E37" i="3"/>
  <c r="E35" i="3"/>
  <c r="K35" i="3" s="1"/>
  <c r="C177" i="4"/>
  <c r="F101" i="4"/>
  <c r="E101" i="4" s="1"/>
  <c r="V75" i="4"/>
  <c r="U75" i="4" s="1"/>
  <c r="F105" i="4"/>
  <c r="E105" i="4" s="1"/>
  <c r="F100" i="4"/>
  <c r="E100" i="4" s="1"/>
  <c r="F112" i="4"/>
  <c r="E112" i="4" s="1"/>
  <c r="V118" i="4"/>
  <c r="U118" i="4" s="1"/>
  <c r="V116" i="4"/>
  <c r="U116" i="4" s="1"/>
  <c r="V73" i="4"/>
  <c r="V79" i="4"/>
  <c r="U79" i="4" s="1"/>
  <c r="V72" i="4"/>
  <c r="U72" i="4" s="1"/>
  <c r="N109" i="4"/>
  <c r="M114" i="4" s="1"/>
  <c r="G19" i="3" s="1"/>
  <c r="Z110" i="4"/>
  <c r="Y114" i="4" s="1"/>
  <c r="J19" i="3" s="1"/>
  <c r="F163" i="4"/>
  <c r="E163" i="4" s="1"/>
  <c r="F159" i="4"/>
  <c r="E159" i="4" s="1"/>
  <c r="R79" i="4"/>
  <c r="Q79" i="4" s="1"/>
  <c r="Q80" i="4" s="1"/>
  <c r="H11" i="3" s="1"/>
  <c r="F160" i="4"/>
  <c r="E160" i="4" s="1"/>
  <c r="F162" i="4"/>
  <c r="E162" i="4" s="1"/>
  <c r="F164" i="4"/>
  <c r="E164" i="4" s="1"/>
  <c r="F166" i="4"/>
  <c r="E166" i="4" s="1"/>
  <c r="F165" i="4"/>
  <c r="E165" i="4" s="1"/>
  <c r="Z74" i="4"/>
  <c r="Y74" i="4" s="1"/>
  <c r="F68" i="4"/>
  <c r="E68" i="4" s="1"/>
  <c r="Z73" i="4"/>
  <c r="Y73" i="4" s="1"/>
  <c r="Z75" i="4"/>
  <c r="Y75" i="4" s="1"/>
  <c r="F66" i="4"/>
  <c r="E66" i="4" s="1"/>
  <c r="Z77" i="4"/>
  <c r="Z76" i="4"/>
  <c r="R109" i="4"/>
  <c r="Q109" i="4" s="1"/>
  <c r="Q114" i="4" s="1"/>
  <c r="H19" i="3" s="1"/>
  <c r="F67" i="4"/>
  <c r="E67" i="4" s="1"/>
  <c r="R58" i="4"/>
  <c r="Q63" i="4" s="1"/>
  <c r="H7" i="3" s="1"/>
  <c r="F72" i="4"/>
  <c r="E72" i="4" s="1"/>
  <c r="F76" i="4"/>
  <c r="E76" i="4" s="1"/>
  <c r="F77" i="4"/>
  <c r="E77" i="4" s="1"/>
  <c r="F73" i="4"/>
  <c r="E73" i="4" s="1"/>
  <c r="F79" i="4"/>
  <c r="E79" i="4" s="1"/>
  <c r="U63" i="4"/>
  <c r="I7" i="3" s="1"/>
  <c r="U114" i="4"/>
  <c r="I19" i="3" s="1"/>
  <c r="Y185" i="4"/>
  <c r="J37" i="3" s="1"/>
  <c r="F74" i="4"/>
  <c r="E74" i="4" s="1"/>
  <c r="Y148" i="4"/>
  <c r="J29" i="3" s="1"/>
  <c r="M80" i="4"/>
  <c r="G11" i="3" s="1"/>
  <c r="Y86" i="4"/>
  <c r="J13" i="3" s="1"/>
  <c r="E119" i="4"/>
  <c r="F170" i="4"/>
  <c r="E170" i="4" s="1"/>
  <c r="F175" i="4"/>
  <c r="E175" i="4" s="1"/>
  <c r="F169" i="4"/>
  <c r="E169" i="4" s="1"/>
  <c r="F174" i="4"/>
  <c r="E174" i="4" s="1"/>
  <c r="F173" i="4"/>
  <c r="E173" i="4" s="1"/>
  <c r="F172" i="4"/>
  <c r="E172" i="4" s="1"/>
  <c r="F171" i="4"/>
  <c r="V141" i="4"/>
  <c r="U141" i="4" s="1"/>
  <c r="U143" i="4" s="1"/>
  <c r="I25" i="3" s="1"/>
  <c r="V142" i="4"/>
  <c r="R34" i="4"/>
  <c r="R31" i="4"/>
  <c r="R9" i="4"/>
  <c r="Q9" i="4" s="1"/>
  <c r="R33" i="4"/>
  <c r="Q33" i="4" s="1"/>
  <c r="R7" i="4"/>
  <c r="Q7" i="4" s="1"/>
  <c r="R32" i="4"/>
  <c r="R124" i="4"/>
  <c r="Q124" i="4" s="1"/>
  <c r="R126" i="4"/>
  <c r="Q126" i="4" s="1"/>
  <c r="R122" i="4"/>
  <c r="Q122" i="4" s="1"/>
  <c r="R123" i="4"/>
  <c r="Q123" i="4" s="1"/>
  <c r="R125" i="4"/>
  <c r="Q125" i="4" s="1"/>
  <c r="F97" i="4"/>
  <c r="E97" i="4" s="1"/>
  <c r="F91" i="4"/>
  <c r="E91" i="4" s="1"/>
  <c r="F92" i="4"/>
  <c r="E92" i="4" s="1"/>
  <c r="F96" i="4"/>
  <c r="E96" i="4" s="1"/>
  <c r="F90" i="4"/>
  <c r="E90" i="4" s="1"/>
  <c r="F95" i="4"/>
  <c r="E95" i="4" s="1"/>
  <c r="F89" i="4"/>
  <c r="E89" i="4" s="1"/>
  <c r="F94" i="4"/>
  <c r="E94" i="4" s="1"/>
  <c r="F93" i="4"/>
  <c r="E93" i="4" s="1"/>
  <c r="F88" i="4"/>
  <c r="E88" i="4" s="1"/>
  <c r="R83" i="4"/>
  <c r="Q83" i="4" s="1"/>
  <c r="R82" i="4"/>
  <c r="Q82" i="4" s="1"/>
  <c r="V146" i="4"/>
  <c r="U146" i="4" s="1"/>
  <c r="V121" i="4"/>
  <c r="F141" i="4"/>
  <c r="E141" i="4" s="1"/>
  <c r="F142" i="4"/>
  <c r="E142" i="4" s="1"/>
  <c r="F25" i="4"/>
  <c r="E25" i="4" s="1"/>
  <c r="F17" i="4"/>
  <c r="E17" i="4" s="1"/>
  <c r="F7" i="4"/>
  <c r="E7" i="4" s="1"/>
  <c r="F37" i="4"/>
  <c r="E37" i="4" s="1"/>
  <c r="F34" i="4"/>
  <c r="E34" i="4" s="1"/>
  <c r="F24" i="4"/>
  <c r="E24" i="4" s="1"/>
  <c r="F16" i="4"/>
  <c r="E16" i="4" s="1"/>
  <c r="F31" i="4"/>
  <c r="E31" i="4" s="1"/>
  <c r="F23" i="4"/>
  <c r="E23" i="4" s="1"/>
  <c r="F15" i="4"/>
  <c r="E15" i="4" s="1"/>
  <c r="F11" i="4"/>
  <c r="E11" i="4" s="1"/>
  <c r="F18" i="4"/>
  <c r="E18" i="4" s="1"/>
  <c r="F30" i="4"/>
  <c r="E30" i="4" s="1"/>
  <c r="F22" i="4"/>
  <c r="E22" i="4" s="1"/>
  <c r="F26" i="4"/>
  <c r="E26" i="4" s="1"/>
  <c r="F36" i="4"/>
  <c r="E36" i="4" s="1"/>
  <c r="F14" i="4"/>
  <c r="E14" i="4" s="1"/>
  <c r="F9" i="4"/>
  <c r="E9" i="4" s="1"/>
  <c r="F33" i="4"/>
  <c r="E33" i="4" s="1"/>
  <c r="F29" i="4"/>
  <c r="E29" i="4" s="1"/>
  <c r="F21" i="4"/>
  <c r="E21" i="4" s="1"/>
  <c r="F32" i="4"/>
  <c r="E32" i="4" s="1"/>
  <c r="F13" i="4"/>
  <c r="E13" i="4" s="1"/>
  <c r="F28" i="4"/>
  <c r="E28" i="4" s="1"/>
  <c r="F20" i="4"/>
  <c r="E20" i="4" s="1"/>
  <c r="F8" i="4"/>
  <c r="E8" i="4" s="1"/>
  <c r="F38" i="4"/>
  <c r="E38" i="4" s="1"/>
  <c r="F35" i="4"/>
  <c r="E35" i="4" s="1"/>
  <c r="F27" i="4"/>
  <c r="E27" i="4" s="1"/>
  <c r="F19" i="4"/>
  <c r="E19" i="4" s="1"/>
  <c r="F12" i="4"/>
  <c r="E12" i="4" s="1"/>
  <c r="F10" i="4"/>
  <c r="E10" i="4" s="1"/>
  <c r="F84" i="4"/>
  <c r="E84" i="4" s="1"/>
  <c r="F82" i="4"/>
  <c r="E82" i="4" s="1"/>
  <c r="F85" i="4"/>
  <c r="E85" i="4" s="1"/>
  <c r="F83" i="4"/>
  <c r="E83" i="4" s="1"/>
  <c r="F147" i="4"/>
  <c r="E147" i="4" s="1"/>
  <c r="F145" i="4"/>
  <c r="E145" i="4" s="1"/>
  <c r="F146" i="4"/>
  <c r="E146" i="4" s="1"/>
  <c r="Y139" i="4"/>
  <c r="J23" i="3" s="1"/>
  <c r="F125" i="4"/>
  <c r="E125" i="4" s="1"/>
  <c r="F123" i="4"/>
  <c r="E123" i="4" s="1"/>
  <c r="F121" i="4"/>
  <c r="E121" i="4" s="1"/>
  <c r="F124" i="4"/>
  <c r="E124" i="4" s="1"/>
  <c r="V65" i="4"/>
  <c r="V68" i="4"/>
  <c r="V37" i="4"/>
  <c r="U37" i="4" s="1"/>
  <c r="V31" i="4"/>
  <c r="U31" i="4" s="1"/>
  <c r="V11" i="4"/>
  <c r="U11" i="4" s="1"/>
  <c r="V9" i="4"/>
  <c r="V36" i="4"/>
  <c r="U36" i="4" s="1"/>
  <c r="V33" i="4"/>
  <c r="U33" i="4" s="1"/>
  <c r="V54" i="4"/>
  <c r="U54" i="4" s="1"/>
  <c r="V55" i="4"/>
  <c r="U55" i="4" s="1"/>
  <c r="V38" i="4"/>
  <c r="U38" i="4" s="1"/>
  <c r="V35" i="4"/>
  <c r="U35" i="4" s="1"/>
  <c r="V8" i="4"/>
  <c r="U8" i="4" s="1"/>
  <c r="V32" i="4"/>
  <c r="U32" i="4" s="1"/>
  <c r="V34" i="4"/>
  <c r="U34" i="4" s="1"/>
  <c r="V7" i="4"/>
  <c r="U7" i="4" s="1"/>
  <c r="Y56" i="4"/>
  <c r="J5" i="3" s="1"/>
  <c r="F153" i="4"/>
  <c r="E153" i="4" s="1"/>
  <c r="F150" i="4"/>
  <c r="E150" i="4" s="1"/>
  <c r="F152" i="4"/>
  <c r="F154" i="4"/>
  <c r="E154" i="4" s="1"/>
  <c r="F151" i="4"/>
  <c r="E151" i="4" s="1"/>
  <c r="F156" i="4"/>
  <c r="E156" i="4" s="1"/>
  <c r="F155" i="4"/>
  <c r="E155" i="4" s="1"/>
  <c r="F58" i="4"/>
  <c r="E58" i="4" s="1"/>
  <c r="F60" i="4"/>
  <c r="E60" i="4" s="1"/>
  <c r="F62" i="4"/>
  <c r="E62" i="4" s="1"/>
  <c r="F59" i="4"/>
  <c r="E59" i="4" s="1"/>
  <c r="F61" i="4"/>
  <c r="E61" i="4" s="1"/>
  <c r="V153" i="4"/>
  <c r="U153" i="4" s="1"/>
  <c r="V151" i="4"/>
  <c r="U151" i="4" s="1"/>
  <c r="V150" i="4"/>
  <c r="U150" i="4" s="1"/>
  <c r="N82" i="4"/>
  <c r="M82" i="4" s="1"/>
  <c r="N83" i="4"/>
  <c r="M83" i="4" s="1"/>
  <c r="N101" i="4"/>
  <c r="I60" i="4" l="1"/>
  <c r="F11" i="3"/>
  <c r="I139" i="4"/>
  <c r="F23" i="3" s="1"/>
  <c r="I56" i="4"/>
  <c r="F5" i="3" s="1"/>
  <c r="Y106" i="4"/>
  <c r="J17" i="3" s="1"/>
  <c r="E114" i="4"/>
  <c r="K37" i="3"/>
  <c r="C181" i="4"/>
  <c r="E21" i="3"/>
  <c r="E106" i="4"/>
  <c r="U80" i="4"/>
  <c r="I11" i="3" s="1"/>
  <c r="U119" i="4"/>
  <c r="I21" i="3" s="1"/>
  <c r="E167" i="4"/>
  <c r="Y80" i="4"/>
  <c r="J11" i="3" s="1"/>
  <c r="E70" i="4"/>
  <c r="E80" i="4"/>
  <c r="U157" i="4"/>
  <c r="I27" i="3" s="1"/>
  <c r="Q86" i="4"/>
  <c r="H13" i="3" s="1"/>
  <c r="E63" i="4"/>
  <c r="M86" i="4"/>
  <c r="G13" i="3" s="1"/>
  <c r="U139" i="4"/>
  <c r="I23" i="3" s="1"/>
  <c r="M56" i="4"/>
  <c r="G5" i="3" s="1"/>
  <c r="U148" i="4"/>
  <c r="I29" i="3" s="1"/>
  <c r="Q139" i="4"/>
  <c r="H23" i="3" s="1"/>
  <c r="E157" i="4"/>
  <c r="E143" i="4"/>
  <c r="E139" i="4"/>
  <c r="E148" i="4"/>
  <c r="E98" i="4"/>
  <c r="E176" i="4"/>
  <c r="M106" i="4"/>
  <c r="G17" i="3" s="1"/>
  <c r="U56" i="4"/>
  <c r="I5" i="3" s="1"/>
  <c r="U70" i="4"/>
  <c r="I9" i="3" s="1"/>
  <c r="E86" i="4"/>
  <c r="E56" i="4"/>
  <c r="Q56" i="4"/>
  <c r="H5" i="3" s="1"/>
  <c r="C120" i="4" l="1"/>
  <c r="I63" i="4"/>
  <c r="F7" i="3" s="1"/>
  <c r="E19" i="3"/>
  <c r="K19" i="3" s="1"/>
  <c r="C107" i="4"/>
  <c r="C115" i="4"/>
  <c r="C71" i="4"/>
  <c r="C6" i="4"/>
  <c r="J39" i="3"/>
  <c r="Y187" i="4"/>
  <c r="E11" i="3"/>
  <c r="K11" i="3" s="1"/>
  <c r="E7" i="3"/>
  <c r="E9" i="3"/>
  <c r="K9" i="3" s="1"/>
  <c r="C64" i="4"/>
  <c r="E23" i="3"/>
  <c r="K23" i="3" s="1"/>
  <c r="E31" i="3"/>
  <c r="K31" i="3" s="1"/>
  <c r="C158" i="4"/>
  <c r="E13" i="3"/>
  <c r="K13" i="3" s="1"/>
  <c r="C81" i="4"/>
  <c r="E15" i="3"/>
  <c r="K15" i="3" s="1"/>
  <c r="C87" i="4"/>
  <c r="E25" i="3"/>
  <c r="K25" i="3" s="1"/>
  <c r="C140" i="4"/>
  <c r="K21" i="3"/>
  <c r="E33" i="3"/>
  <c r="K33" i="3" s="1"/>
  <c r="C168" i="4"/>
  <c r="E29" i="3"/>
  <c r="K29" i="3" s="1"/>
  <c r="C144" i="4"/>
  <c r="E27" i="3"/>
  <c r="K27" i="3" s="1"/>
  <c r="C149" i="4"/>
  <c r="E17" i="3"/>
  <c r="K17" i="3" s="1"/>
  <c r="C99" i="4"/>
  <c r="E5" i="3"/>
  <c r="K5" i="3" s="1"/>
  <c r="Y4" i="4"/>
  <c r="Q4" i="4"/>
  <c r="U4" i="4"/>
  <c r="E4" i="4"/>
  <c r="M4" i="4"/>
  <c r="H39" i="3"/>
  <c r="Q187" i="4"/>
  <c r="E187" i="4"/>
  <c r="U187" i="4"/>
  <c r="I39" i="3"/>
  <c r="M187" i="4"/>
  <c r="G39" i="3"/>
  <c r="F39" i="3" l="1"/>
  <c r="C57" i="4"/>
  <c r="I187" i="4"/>
  <c r="I4" i="4"/>
  <c r="K7" i="3"/>
  <c r="K41" i="3"/>
  <c r="E39" i="3"/>
  <c r="J41" i="3" l="1"/>
  <c r="T3" i="4"/>
  <c r="K3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仕事用</author>
    <author>種村義文</author>
  </authors>
  <commentList>
    <comment ref="F6" authorId="0" shapeId="0" xr:uid="{A25DCDA0-616A-4DE7-B840-CB1E376307CC}">
      <text>
        <r>
          <rPr>
            <b/>
            <sz val="16"/>
            <color indexed="81"/>
            <rFont val="HG丸ｺﾞｼｯｸM-PRO"/>
            <family val="3"/>
            <charset val="128"/>
          </rPr>
          <t>縦を掛率で計算します。</t>
        </r>
      </text>
    </comment>
    <comment ref="J6" authorId="0" shapeId="0" xr:uid="{D6FEBE29-693C-4383-B99B-689A825A6698}">
      <text>
        <r>
          <rPr>
            <b/>
            <sz val="16"/>
            <color indexed="81"/>
            <rFont val="HG丸ｺﾞｼｯｸM-PRO"/>
            <family val="3"/>
            <charset val="128"/>
          </rPr>
          <t xml:space="preserve">縦を掛率で計算します。
</t>
        </r>
      </text>
    </comment>
    <comment ref="N6" authorId="0" shapeId="0" xr:uid="{C26E1AE4-538A-4329-833B-4C8BF88BE38E}">
      <text>
        <r>
          <rPr>
            <b/>
            <sz val="16"/>
            <color indexed="81"/>
            <rFont val="HG丸ｺﾞｼｯｸM-PRO"/>
            <family val="3"/>
            <charset val="128"/>
          </rPr>
          <t xml:space="preserve">縦を掛率で計算します。
</t>
        </r>
      </text>
    </comment>
    <comment ref="R6" authorId="0" shapeId="0" xr:uid="{019BF856-C0A0-432C-BD48-936E9E62168F}">
      <text>
        <r>
          <rPr>
            <b/>
            <sz val="16"/>
            <color indexed="81"/>
            <rFont val="HG丸ｺﾞｼｯｸM-PRO"/>
            <family val="3"/>
            <charset val="128"/>
          </rPr>
          <t>縦を掛率で計算します。</t>
        </r>
      </text>
    </comment>
    <comment ref="V6" authorId="0" shapeId="0" xr:uid="{33B7EFF1-7F2C-4B16-8618-71DF0797F9F2}">
      <text>
        <r>
          <rPr>
            <b/>
            <sz val="16"/>
            <color indexed="81"/>
            <rFont val="HG丸ｺﾞｼｯｸM-PRO"/>
            <family val="3"/>
            <charset val="128"/>
          </rPr>
          <t>縦を掛率で計算します。</t>
        </r>
      </text>
    </comment>
    <comment ref="Z6" authorId="0" shapeId="0" xr:uid="{0DB54996-A448-4754-9D25-88E681BC22A8}">
      <text>
        <r>
          <rPr>
            <b/>
            <sz val="16"/>
            <color indexed="81"/>
            <rFont val="HG丸ｺﾞｼｯｸM-PRO"/>
            <family val="3"/>
            <charset val="128"/>
          </rPr>
          <t>縦を掛率で計算します。</t>
        </r>
      </text>
    </comment>
    <comment ref="O7" authorId="1" shapeId="0" xr:uid="{C5C32ECE-7217-4A7B-8455-C6C60F308115}">
      <text>
        <r>
          <rPr>
            <b/>
            <sz val="10"/>
            <color indexed="81"/>
            <rFont val="MS P ゴシック"/>
            <family val="3"/>
            <charset val="128"/>
          </rPr>
          <t>旧：長崎中央(店名変更202410)</t>
        </r>
        <r>
          <rPr>
            <sz val="10"/>
            <color indexed="81"/>
            <rFont val="MS P ゴシック"/>
            <family val="3"/>
            <charset val="128"/>
          </rPr>
          <t xml:space="preserve">
</t>
        </r>
      </text>
    </comment>
    <comment ref="C38" authorId="1" shapeId="0" xr:uid="{60D3BD3C-1CF1-4A04-9654-B5C74ED64EF4}">
      <text>
        <r>
          <rPr>
            <b/>
            <sz val="10"/>
            <color indexed="81"/>
            <rFont val="MS P ゴシック"/>
            <family val="3"/>
            <charset val="128"/>
          </rPr>
          <t>旧：茂里町・坂本(店名変更202410)</t>
        </r>
      </text>
    </comment>
    <comment ref="F57" authorId="0" shapeId="0" xr:uid="{DD213DA8-60FC-4A2E-91AA-99192B89D989}">
      <text>
        <r>
          <rPr>
            <b/>
            <sz val="16"/>
            <color indexed="81"/>
            <rFont val="HG丸ｺﾞｼｯｸM-PRO"/>
            <family val="3"/>
            <charset val="128"/>
          </rPr>
          <t>縦を掛率で計算します。</t>
        </r>
      </text>
    </comment>
    <comment ref="J57" authorId="0" shapeId="0" xr:uid="{B5CD1630-B720-4E24-A6CB-43ACEE25FD8C}">
      <text>
        <r>
          <rPr>
            <b/>
            <sz val="16"/>
            <color indexed="81"/>
            <rFont val="HG丸ｺﾞｼｯｸM-PRO"/>
            <family val="3"/>
            <charset val="128"/>
          </rPr>
          <t>縦を掛率で計算します。</t>
        </r>
      </text>
    </comment>
    <comment ref="N57" authorId="0" shapeId="0" xr:uid="{3D6E4ECC-CAAD-4F65-9164-476A1DA12F8F}">
      <text>
        <r>
          <rPr>
            <b/>
            <sz val="16"/>
            <color indexed="81"/>
            <rFont val="HG丸ｺﾞｼｯｸM-PRO"/>
            <family val="3"/>
            <charset val="128"/>
          </rPr>
          <t>縦を掛率で計算します。</t>
        </r>
      </text>
    </comment>
    <comment ref="R57" authorId="0" shapeId="0" xr:uid="{EA09DB40-6ECC-42FF-BFB3-8091FAE24B43}">
      <text>
        <r>
          <rPr>
            <b/>
            <sz val="16"/>
            <color indexed="81"/>
            <rFont val="HG丸ｺﾞｼｯｸM-PRO"/>
            <family val="3"/>
            <charset val="128"/>
          </rPr>
          <t>縦を掛率で計算します。</t>
        </r>
      </text>
    </comment>
    <comment ref="V57" authorId="0" shapeId="0" xr:uid="{C7A445E4-0574-4288-AD16-216C40E165AC}">
      <text>
        <r>
          <rPr>
            <b/>
            <sz val="16"/>
            <color indexed="81"/>
            <rFont val="HG丸ｺﾞｼｯｸM-PRO"/>
            <family val="3"/>
            <charset val="128"/>
          </rPr>
          <t>縦を掛率で計算します。</t>
        </r>
      </text>
    </comment>
    <comment ref="Z57" authorId="0" shapeId="0" xr:uid="{88DCD617-C614-4AA4-B70C-76F831C6A6FB}">
      <text>
        <r>
          <rPr>
            <b/>
            <sz val="16"/>
            <color indexed="81"/>
            <rFont val="HG丸ｺﾞｼｯｸM-PRO"/>
            <family val="3"/>
            <charset val="128"/>
          </rPr>
          <t>縦を掛率で計算します。</t>
        </r>
      </text>
    </comment>
    <comment ref="F64" authorId="0" shapeId="0" xr:uid="{BF6BFAA3-3615-4D0B-94C5-0A08456E3FD3}">
      <text>
        <r>
          <rPr>
            <b/>
            <sz val="16"/>
            <color indexed="81"/>
            <rFont val="HG丸ｺﾞｼｯｸM-PRO"/>
            <family val="3"/>
            <charset val="128"/>
          </rPr>
          <t xml:space="preserve">縦を掛率で計算します。
</t>
        </r>
      </text>
    </comment>
    <comment ref="J64" authorId="0" shapeId="0" xr:uid="{C7878783-8E4A-41A2-911D-61978C870DF5}">
      <text>
        <r>
          <rPr>
            <b/>
            <sz val="16"/>
            <color indexed="81"/>
            <rFont val="HG丸ｺﾞｼｯｸM-PRO"/>
            <family val="3"/>
            <charset val="128"/>
          </rPr>
          <t xml:space="preserve">縦を掛率で計算します。
</t>
        </r>
      </text>
    </comment>
    <comment ref="N64" authorId="0" shapeId="0" xr:uid="{28AFE547-0F30-4D26-98A6-A7C3C89E288E}">
      <text>
        <r>
          <rPr>
            <b/>
            <sz val="16"/>
            <color indexed="81"/>
            <rFont val="HG丸ｺﾞｼｯｸM-PRO"/>
            <family val="3"/>
            <charset val="128"/>
          </rPr>
          <t xml:space="preserve">縦を掛率で計算します。
</t>
        </r>
      </text>
    </comment>
    <comment ref="R64" authorId="0" shapeId="0" xr:uid="{CAC8D27E-D679-4AE0-A701-7EE36D2180C5}">
      <text>
        <r>
          <rPr>
            <b/>
            <sz val="16"/>
            <color indexed="81"/>
            <rFont val="HG丸ｺﾞｼｯｸM-PRO"/>
            <family val="3"/>
            <charset val="128"/>
          </rPr>
          <t xml:space="preserve">縦を掛率で計算します。
</t>
        </r>
      </text>
    </comment>
    <comment ref="V64" authorId="0" shapeId="0" xr:uid="{A5BF34C8-F75B-4FD5-A3DF-0527130CACC4}">
      <text>
        <r>
          <rPr>
            <b/>
            <sz val="16"/>
            <color indexed="81"/>
            <rFont val="HG丸ｺﾞｼｯｸM-PRO"/>
            <family val="3"/>
            <charset val="128"/>
          </rPr>
          <t xml:space="preserve">縦を掛率で計算します。
</t>
        </r>
      </text>
    </comment>
    <comment ref="Z64" authorId="0" shapeId="0" xr:uid="{18866A3C-106D-4610-B912-0975FCE1371B}">
      <text>
        <r>
          <rPr>
            <b/>
            <sz val="16"/>
            <color indexed="81"/>
            <rFont val="HG丸ｺﾞｼｯｸM-PRO"/>
            <family val="3"/>
            <charset val="128"/>
          </rPr>
          <t xml:space="preserve">縦を掛率で計算します。
</t>
        </r>
      </text>
    </comment>
    <comment ref="F71" authorId="0" shapeId="0" xr:uid="{E889BE9D-4047-4EEE-971C-5B56EF304732}">
      <text>
        <r>
          <rPr>
            <b/>
            <sz val="16"/>
            <color indexed="81"/>
            <rFont val="HG丸ｺﾞｼｯｸM-PRO"/>
            <family val="3"/>
            <charset val="128"/>
          </rPr>
          <t>縦を掛率で計算します。</t>
        </r>
      </text>
    </comment>
    <comment ref="J71" authorId="0" shapeId="0" xr:uid="{BADA6720-11B2-4F3A-B9C6-B078194C2BAE}">
      <text>
        <r>
          <rPr>
            <b/>
            <sz val="16"/>
            <color indexed="81"/>
            <rFont val="HG丸ｺﾞｼｯｸM-PRO"/>
            <family val="3"/>
            <charset val="128"/>
          </rPr>
          <t>縦を掛率で計算します。</t>
        </r>
      </text>
    </comment>
    <comment ref="N71" authorId="0" shapeId="0" xr:uid="{2D50444D-DADF-4B06-8B51-66B9CBD168AE}">
      <text>
        <r>
          <rPr>
            <b/>
            <sz val="16"/>
            <color indexed="81"/>
            <rFont val="HG丸ｺﾞｼｯｸM-PRO"/>
            <family val="3"/>
            <charset val="128"/>
          </rPr>
          <t>縦を掛率で計算します。</t>
        </r>
      </text>
    </comment>
    <comment ref="R71" authorId="0" shapeId="0" xr:uid="{F5C2729A-AAF1-415C-9735-617EAA592A7E}">
      <text>
        <r>
          <rPr>
            <b/>
            <sz val="16"/>
            <color indexed="81"/>
            <rFont val="HG丸ｺﾞｼｯｸM-PRO"/>
            <family val="3"/>
            <charset val="128"/>
          </rPr>
          <t>縦を掛率で計算します。</t>
        </r>
      </text>
    </comment>
    <comment ref="V71" authorId="0" shapeId="0" xr:uid="{38DC5AAE-337C-4EEB-97CC-D61F4F15ED48}">
      <text>
        <r>
          <rPr>
            <b/>
            <sz val="16"/>
            <color indexed="81"/>
            <rFont val="HG丸ｺﾞｼｯｸM-PRO"/>
            <family val="3"/>
            <charset val="128"/>
          </rPr>
          <t>縦を掛率で計算します。</t>
        </r>
      </text>
    </comment>
    <comment ref="Z71" authorId="0" shapeId="0" xr:uid="{65FA931A-B056-4743-BE56-2BE56FE66D37}">
      <text>
        <r>
          <rPr>
            <b/>
            <sz val="16"/>
            <color indexed="81"/>
            <rFont val="HG丸ｺﾞｼｯｸM-PRO"/>
            <family val="3"/>
            <charset val="128"/>
          </rPr>
          <t>縦を掛率で計算します。</t>
        </r>
      </text>
    </comment>
    <comment ref="F81" authorId="0" shapeId="0" xr:uid="{1EDF79D6-A267-4B5D-8845-B0CDFA1D0B10}">
      <text>
        <r>
          <rPr>
            <b/>
            <sz val="16"/>
            <color indexed="81"/>
            <rFont val="HG丸ｺﾞｼｯｸM-PRO"/>
            <family val="3"/>
            <charset val="128"/>
          </rPr>
          <t>縦を掛率で計算します。</t>
        </r>
      </text>
    </comment>
    <comment ref="J81" authorId="0" shapeId="0" xr:uid="{F7A8BD5E-4B61-4072-A800-FF9B3A999D77}">
      <text>
        <r>
          <rPr>
            <b/>
            <sz val="16"/>
            <color indexed="81"/>
            <rFont val="HG丸ｺﾞｼｯｸM-PRO"/>
            <family val="3"/>
            <charset val="128"/>
          </rPr>
          <t xml:space="preserve">縦を掛率で計算します。
</t>
        </r>
      </text>
    </comment>
    <comment ref="N81" authorId="0" shapeId="0" xr:uid="{535B65FE-C04D-4FDD-AF13-4EB6A94A724D}">
      <text>
        <r>
          <rPr>
            <b/>
            <sz val="16"/>
            <color indexed="81"/>
            <rFont val="HG丸ｺﾞｼｯｸM-PRO"/>
            <family val="3"/>
            <charset val="128"/>
          </rPr>
          <t xml:space="preserve">縦を掛率で計算します。
</t>
        </r>
      </text>
    </comment>
    <comment ref="R81" authorId="0" shapeId="0" xr:uid="{E7EDA826-B347-4CC1-8F7C-4F09A10E80B3}">
      <text>
        <r>
          <rPr>
            <b/>
            <sz val="16"/>
            <color indexed="81"/>
            <rFont val="HG丸ｺﾞｼｯｸM-PRO"/>
            <family val="3"/>
            <charset val="128"/>
          </rPr>
          <t>縦を掛率で計算します。</t>
        </r>
      </text>
    </comment>
    <comment ref="V81" authorId="0" shapeId="0" xr:uid="{49F77FAF-E707-4DD4-9E5C-A5A828C1CF9F}">
      <text>
        <r>
          <rPr>
            <b/>
            <sz val="16"/>
            <color indexed="81"/>
            <rFont val="HG丸ｺﾞｼｯｸM-PRO"/>
            <family val="3"/>
            <charset val="128"/>
          </rPr>
          <t>縦を掛率で計算します。</t>
        </r>
      </text>
    </comment>
    <comment ref="Z81" authorId="0" shapeId="0" xr:uid="{0117B55A-E53E-4901-BA88-A0E194852592}">
      <text>
        <r>
          <rPr>
            <b/>
            <sz val="16"/>
            <color indexed="81"/>
            <rFont val="HG丸ｺﾞｼｯｸM-PRO"/>
            <family val="3"/>
            <charset val="128"/>
          </rPr>
          <t>縦を掛率で計算します。</t>
        </r>
      </text>
    </comment>
    <comment ref="F87" authorId="0" shapeId="0" xr:uid="{5F11AE01-2DC0-40CA-B708-CC3DCD167932}">
      <text>
        <r>
          <rPr>
            <b/>
            <sz val="16"/>
            <color indexed="81"/>
            <rFont val="HG丸ｺﾞｼｯｸM-PRO"/>
            <family val="3"/>
            <charset val="128"/>
          </rPr>
          <t>縦を掛率で計算します。</t>
        </r>
      </text>
    </comment>
    <comment ref="J87" authorId="0" shapeId="0" xr:uid="{382E6BAF-FEA1-4A75-ADB7-1DB4068F0C87}">
      <text>
        <r>
          <rPr>
            <b/>
            <sz val="16"/>
            <color indexed="81"/>
            <rFont val="HG丸ｺﾞｼｯｸM-PRO"/>
            <family val="3"/>
            <charset val="128"/>
          </rPr>
          <t xml:space="preserve">縦を掛率で計算します。
</t>
        </r>
      </text>
    </comment>
    <comment ref="N87" authorId="0" shapeId="0" xr:uid="{AC018756-4BBB-4372-BFEC-00121A50B829}">
      <text>
        <r>
          <rPr>
            <b/>
            <sz val="16"/>
            <color indexed="81"/>
            <rFont val="HG丸ｺﾞｼｯｸM-PRO"/>
            <family val="3"/>
            <charset val="128"/>
          </rPr>
          <t xml:space="preserve">縦を掛率で計算します。
</t>
        </r>
      </text>
    </comment>
    <comment ref="R87" authorId="0" shapeId="0" xr:uid="{290ACAC4-91EA-4EC7-96CE-3775AD616F53}">
      <text>
        <r>
          <rPr>
            <b/>
            <sz val="16"/>
            <color indexed="81"/>
            <rFont val="HG丸ｺﾞｼｯｸM-PRO"/>
            <family val="3"/>
            <charset val="128"/>
          </rPr>
          <t>縦を掛率で計算します。</t>
        </r>
      </text>
    </comment>
    <comment ref="V87" authorId="0" shapeId="0" xr:uid="{A71702E4-FA18-4719-83B2-021C4BCE7711}">
      <text>
        <r>
          <rPr>
            <b/>
            <sz val="16"/>
            <color indexed="81"/>
            <rFont val="HG丸ｺﾞｼｯｸM-PRO"/>
            <family val="3"/>
            <charset val="128"/>
          </rPr>
          <t>縦を掛率で計算します。</t>
        </r>
      </text>
    </comment>
    <comment ref="Z87" authorId="0" shapeId="0" xr:uid="{39B6D97B-C519-4517-819A-0C99D170112A}">
      <text>
        <r>
          <rPr>
            <b/>
            <sz val="16"/>
            <color indexed="81"/>
            <rFont val="HG丸ｺﾞｼｯｸM-PRO"/>
            <family val="3"/>
            <charset val="128"/>
          </rPr>
          <t>縦を掛率で計算します。</t>
        </r>
      </text>
    </comment>
    <comment ref="F99" authorId="0" shapeId="0" xr:uid="{6C02E08B-E31B-4447-BFB9-1D51E9BD3A67}">
      <text>
        <r>
          <rPr>
            <b/>
            <sz val="16"/>
            <color indexed="81"/>
            <rFont val="HG丸ｺﾞｼｯｸM-PRO"/>
            <family val="3"/>
            <charset val="128"/>
          </rPr>
          <t>縦を掛率で計算します。</t>
        </r>
      </text>
    </comment>
    <comment ref="J99" authorId="0" shapeId="0" xr:uid="{CA307F72-1A41-4B71-A06A-E5B0FE135767}">
      <text>
        <r>
          <rPr>
            <b/>
            <sz val="16"/>
            <color indexed="81"/>
            <rFont val="HG丸ｺﾞｼｯｸM-PRO"/>
            <family val="3"/>
            <charset val="128"/>
          </rPr>
          <t xml:space="preserve">縦を掛率で計算します。
</t>
        </r>
      </text>
    </comment>
    <comment ref="N99" authorId="0" shapeId="0" xr:uid="{9CE23993-0658-4A1F-AD7E-FB779397C027}">
      <text>
        <r>
          <rPr>
            <b/>
            <sz val="16"/>
            <color indexed="81"/>
            <rFont val="HG丸ｺﾞｼｯｸM-PRO"/>
            <family val="3"/>
            <charset val="128"/>
          </rPr>
          <t xml:space="preserve">縦を掛率で計算します。
</t>
        </r>
      </text>
    </comment>
    <comment ref="R99" authorId="0" shapeId="0" xr:uid="{726AB94C-E31E-4EF0-8097-7F118688E5F9}">
      <text>
        <r>
          <rPr>
            <b/>
            <sz val="16"/>
            <color indexed="81"/>
            <rFont val="HG丸ｺﾞｼｯｸM-PRO"/>
            <family val="3"/>
            <charset val="128"/>
          </rPr>
          <t>縦を掛率で計算します。</t>
        </r>
      </text>
    </comment>
    <comment ref="V99" authorId="0" shapeId="0" xr:uid="{091087CB-32F5-4866-902A-9917F14B3475}">
      <text>
        <r>
          <rPr>
            <b/>
            <sz val="16"/>
            <color indexed="81"/>
            <rFont val="HG丸ｺﾞｼｯｸM-PRO"/>
            <family val="3"/>
            <charset val="128"/>
          </rPr>
          <t>縦を掛率で計算します。</t>
        </r>
      </text>
    </comment>
    <comment ref="Z99" authorId="0" shapeId="0" xr:uid="{779A7536-74B8-49C3-BE93-E773876AA765}">
      <text>
        <r>
          <rPr>
            <b/>
            <sz val="16"/>
            <color indexed="81"/>
            <rFont val="HG丸ｺﾞｼｯｸM-PRO"/>
            <family val="3"/>
            <charset val="128"/>
          </rPr>
          <t>縦を掛率で計算します。</t>
        </r>
      </text>
    </comment>
    <comment ref="F107" authorId="0" shapeId="0" xr:uid="{5D79F12E-C393-43D5-8CE1-7866824E07C7}">
      <text>
        <r>
          <rPr>
            <b/>
            <sz val="16"/>
            <color indexed="81"/>
            <rFont val="HG丸ｺﾞｼｯｸM-PRO"/>
            <family val="3"/>
            <charset val="128"/>
          </rPr>
          <t>縦を掛率で計算します。</t>
        </r>
      </text>
    </comment>
    <comment ref="J107" authorId="0" shapeId="0" xr:uid="{82EE4F6C-EF41-4D6D-ABB6-732C7AFBF6BB}">
      <text>
        <r>
          <rPr>
            <b/>
            <sz val="16"/>
            <color indexed="81"/>
            <rFont val="HG丸ｺﾞｼｯｸM-PRO"/>
            <family val="3"/>
            <charset val="128"/>
          </rPr>
          <t>縦を掛率で計算します。</t>
        </r>
      </text>
    </comment>
    <comment ref="N107" authorId="0" shapeId="0" xr:uid="{6531F886-6881-4001-A7FB-5B4614C24D6B}">
      <text>
        <r>
          <rPr>
            <b/>
            <sz val="16"/>
            <color indexed="81"/>
            <rFont val="HG丸ｺﾞｼｯｸM-PRO"/>
            <family val="3"/>
            <charset val="128"/>
          </rPr>
          <t xml:space="preserve">縦を掛率で計算します。
</t>
        </r>
      </text>
    </comment>
    <comment ref="R107" authorId="0" shapeId="0" xr:uid="{C60D80DD-86EB-4812-BA17-FB8CF06F3510}">
      <text>
        <r>
          <rPr>
            <b/>
            <sz val="16"/>
            <color indexed="81"/>
            <rFont val="HG丸ｺﾞｼｯｸM-PRO"/>
            <family val="3"/>
            <charset val="128"/>
          </rPr>
          <t>縦を掛率で計算します。</t>
        </r>
      </text>
    </comment>
    <comment ref="V107" authorId="0" shapeId="0" xr:uid="{293AE447-4976-43C3-A590-57D48390133D}">
      <text>
        <r>
          <rPr>
            <b/>
            <sz val="16"/>
            <color indexed="81"/>
            <rFont val="HG丸ｺﾞｼｯｸM-PRO"/>
            <family val="3"/>
            <charset val="128"/>
          </rPr>
          <t>縦を掛率で計算します。</t>
        </r>
      </text>
    </comment>
    <comment ref="Z107" authorId="0" shapeId="0" xr:uid="{F592A875-AC93-4024-8C31-56ED773C4F11}">
      <text>
        <r>
          <rPr>
            <b/>
            <sz val="16"/>
            <color indexed="81"/>
            <rFont val="HG丸ｺﾞｼｯｸM-PRO"/>
            <family val="3"/>
            <charset val="128"/>
          </rPr>
          <t>縦を掛率で計算します。</t>
        </r>
      </text>
    </comment>
    <comment ref="F115" authorId="0" shapeId="0" xr:uid="{2C32719D-C18D-4ADD-80A0-FB593040F964}">
      <text>
        <r>
          <rPr>
            <b/>
            <sz val="16"/>
            <color indexed="81"/>
            <rFont val="HG丸ｺﾞｼｯｸM-PRO"/>
            <family val="3"/>
            <charset val="128"/>
          </rPr>
          <t>縦を掛率で計算します。</t>
        </r>
      </text>
    </comment>
    <comment ref="J115" authorId="0" shapeId="0" xr:uid="{4D7DFD25-C343-4F82-8BED-8A37AEB44B09}">
      <text>
        <r>
          <rPr>
            <b/>
            <sz val="16"/>
            <color indexed="81"/>
            <rFont val="HG丸ｺﾞｼｯｸM-PRO"/>
            <family val="3"/>
            <charset val="128"/>
          </rPr>
          <t>縦を掛率で計算します。</t>
        </r>
      </text>
    </comment>
    <comment ref="N115" authorId="0" shapeId="0" xr:uid="{80CEAEA6-9831-4030-98AB-9729B4D1E45B}">
      <text>
        <r>
          <rPr>
            <b/>
            <sz val="16"/>
            <color indexed="81"/>
            <rFont val="HG丸ｺﾞｼｯｸM-PRO"/>
            <family val="3"/>
            <charset val="128"/>
          </rPr>
          <t xml:space="preserve">縦を掛率で計算します。
</t>
        </r>
      </text>
    </comment>
    <comment ref="R115" authorId="0" shapeId="0" xr:uid="{79AD5FD8-72D5-4577-A769-58BD8F752CA8}">
      <text>
        <r>
          <rPr>
            <b/>
            <sz val="16"/>
            <color indexed="81"/>
            <rFont val="HG丸ｺﾞｼｯｸM-PRO"/>
            <family val="3"/>
            <charset val="128"/>
          </rPr>
          <t>縦を掛率で計算します。</t>
        </r>
      </text>
    </comment>
    <comment ref="V115" authorId="0" shapeId="0" xr:uid="{383A0D3A-19A9-4D16-A4B0-DF2B538B2EB0}">
      <text>
        <r>
          <rPr>
            <b/>
            <sz val="16"/>
            <color indexed="81"/>
            <rFont val="HG丸ｺﾞｼｯｸM-PRO"/>
            <family val="3"/>
            <charset val="128"/>
          </rPr>
          <t>縦を掛率で計算します。</t>
        </r>
      </text>
    </comment>
    <comment ref="Z115" authorId="0" shapeId="0" xr:uid="{510C5F4D-CAA0-4D04-A9C1-D969DFD26833}">
      <text>
        <r>
          <rPr>
            <b/>
            <sz val="16"/>
            <color indexed="81"/>
            <rFont val="HG丸ｺﾞｼｯｸM-PRO"/>
            <family val="3"/>
            <charset val="128"/>
          </rPr>
          <t>縦を掛率で計算します。</t>
        </r>
      </text>
    </comment>
    <comment ref="F120" authorId="0" shapeId="0" xr:uid="{AB739D44-C294-4B19-B1BE-976EFCF29519}">
      <text>
        <r>
          <rPr>
            <b/>
            <sz val="16"/>
            <color indexed="81"/>
            <rFont val="HG丸ｺﾞｼｯｸM-PRO"/>
            <family val="3"/>
            <charset val="128"/>
          </rPr>
          <t>縦を掛率で計算します。</t>
        </r>
      </text>
    </comment>
    <comment ref="J120" authorId="0" shapeId="0" xr:uid="{F6790DE4-5126-4ED5-BE51-C34EB8F0B030}">
      <text>
        <r>
          <rPr>
            <b/>
            <sz val="16"/>
            <color indexed="81"/>
            <rFont val="HG丸ｺﾞｼｯｸM-PRO"/>
            <family val="3"/>
            <charset val="128"/>
          </rPr>
          <t>縦を掛率で計算します。</t>
        </r>
      </text>
    </comment>
    <comment ref="N120" authorId="0" shapeId="0" xr:uid="{D9EF72B0-B8F4-4971-BB4F-ADA8CE90EACB}">
      <text>
        <r>
          <rPr>
            <b/>
            <sz val="16"/>
            <color indexed="81"/>
            <rFont val="HG丸ｺﾞｼｯｸM-PRO"/>
            <family val="3"/>
            <charset val="128"/>
          </rPr>
          <t xml:space="preserve">縦を掛率で計算します。
</t>
        </r>
      </text>
    </comment>
    <comment ref="R120" authorId="0" shapeId="0" xr:uid="{BC47E311-A7F7-4AD9-B33C-E29F3A1CEE48}">
      <text>
        <r>
          <rPr>
            <b/>
            <sz val="16"/>
            <color indexed="81"/>
            <rFont val="HG丸ｺﾞｼｯｸM-PRO"/>
            <family val="3"/>
            <charset val="128"/>
          </rPr>
          <t>縦を掛率で計算します。</t>
        </r>
      </text>
    </comment>
    <comment ref="V120" authorId="0" shapeId="0" xr:uid="{C3E06483-AB44-4C6E-85F8-3993EABEBA54}">
      <text>
        <r>
          <rPr>
            <b/>
            <sz val="16"/>
            <color indexed="81"/>
            <rFont val="HG丸ｺﾞｼｯｸM-PRO"/>
            <family val="3"/>
            <charset val="128"/>
          </rPr>
          <t>縦を掛率で計算します。</t>
        </r>
      </text>
    </comment>
    <comment ref="Z120" authorId="0" shapeId="0" xr:uid="{E3D795B3-848A-4052-BFF9-233CBD1045DB}">
      <text>
        <r>
          <rPr>
            <b/>
            <sz val="16"/>
            <color indexed="81"/>
            <rFont val="HG丸ｺﾞｼｯｸM-PRO"/>
            <family val="3"/>
            <charset val="128"/>
          </rPr>
          <t>縦を掛率で計算します。</t>
        </r>
      </text>
    </comment>
    <comment ref="F140" authorId="0" shapeId="0" xr:uid="{724E0E58-8313-4D8A-975F-BB6E30836DCA}">
      <text>
        <r>
          <rPr>
            <b/>
            <sz val="16"/>
            <color indexed="81"/>
            <rFont val="HG丸ｺﾞｼｯｸM-PRO"/>
            <family val="3"/>
            <charset val="128"/>
          </rPr>
          <t>縦を掛率で計算します。</t>
        </r>
      </text>
    </comment>
    <comment ref="J140" authorId="0" shapeId="0" xr:uid="{42BF6D23-7ED9-40E3-9D71-0B28153A7671}">
      <text>
        <r>
          <rPr>
            <b/>
            <sz val="16"/>
            <color indexed="81"/>
            <rFont val="HG丸ｺﾞｼｯｸM-PRO"/>
            <family val="3"/>
            <charset val="128"/>
          </rPr>
          <t xml:space="preserve">縦を掛率で計算します。
</t>
        </r>
      </text>
    </comment>
    <comment ref="N140" authorId="0" shapeId="0" xr:uid="{B37E2662-5116-4D03-BAC8-D50AD8156D61}">
      <text>
        <r>
          <rPr>
            <b/>
            <sz val="16"/>
            <color indexed="81"/>
            <rFont val="HG丸ｺﾞｼｯｸM-PRO"/>
            <family val="3"/>
            <charset val="128"/>
          </rPr>
          <t xml:space="preserve">縦を掛率で計算します。
</t>
        </r>
      </text>
    </comment>
    <comment ref="R140" authorId="0" shapeId="0" xr:uid="{2A91ED38-EA5F-4B9A-9B99-91972D0ADF32}">
      <text>
        <r>
          <rPr>
            <b/>
            <sz val="16"/>
            <color indexed="81"/>
            <rFont val="HG丸ｺﾞｼｯｸM-PRO"/>
            <family val="3"/>
            <charset val="128"/>
          </rPr>
          <t>縦を掛率で計算します。</t>
        </r>
      </text>
    </comment>
    <comment ref="V140" authorId="0" shapeId="0" xr:uid="{0E758D6D-A697-4AAD-BFAD-6692DB7E3137}">
      <text>
        <r>
          <rPr>
            <b/>
            <sz val="16"/>
            <color indexed="81"/>
            <rFont val="HG丸ｺﾞｼｯｸM-PRO"/>
            <family val="3"/>
            <charset val="128"/>
          </rPr>
          <t>縦を掛率で計算します。</t>
        </r>
      </text>
    </comment>
    <comment ref="Z140" authorId="0" shapeId="0" xr:uid="{A2F8566E-2704-4444-B588-AEF4E141E0BF}">
      <text>
        <r>
          <rPr>
            <b/>
            <sz val="16"/>
            <color indexed="81"/>
            <rFont val="HG丸ｺﾞｼｯｸM-PRO"/>
            <family val="3"/>
            <charset val="128"/>
          </rPr>
          <t>縦を掛率で計算します。</t>
        </r>
      </text>
    </comment>
    <comment ref="F144" authorId="0" shapeId="0" xr:uid="{8C931898-17AC-4BB3-862E-069034EA6A17}">
      <text>
        <r>
          <rPr>
            <b/>
            <sz val="16"/>
            <color indexed="81"/>
            <rFont val="HG丸ｺﾞｼｯｸM-PRO"/>
            <family val="3"/>
            <charset val="128"/>
          </rPr>
          <t>縦を掛率で計算します。</t>
        </r>
      </text>
    </comment>
    <comment ref="J144" authorId="0" shapeId="0" xr:uid="{143503A0-2308-42DC-A94D-F170C29EC18A}">
      <text>
        <r>
          <rPr>
            <b/>
            <sz val="16"/>
            <color indexed="81"/>
            <rFont val="HG丸ｺﾞｼｯｸM-PRO"/>
            <family val="3"/>
            <charset val="128"/>
          </rPr>
          <t xml:space="preserve">縦を掛率で計算します。
</t>
        </r>
      </text>
    </comment>
    <comment ref="N144" authorId="0" shapeId="0" xr:uid="{D5798245-DA37-4D1C-A5C1-CDABB9DA12C9}">
      <text>
        <r>
          <rPr>
            <b/>
            <sz val="16"/>
            <color indexed="81"/>
            <rFont val="HG丸ｺﾞｼｯｸM-PRO"/>
            <family val="3"/>
            <charset val="128"/>
          </rPr>
          <t xml:space="preserve">縦を掛率で計算します。
</t>
        </r>
      </text>
    </comment>
    <comment ref="R144" authorId="0" shapeId="0" xr:uid="{C562A820-D883-42B9-A3DA-6ADC69E53D04}">
      <text>
        <r>
          <rPr>
            <b/>
            <sz val="16"/>
            <color indexed="81"/>
            <rFont val="HG丸ｺﾞｼｯｸM-PRO"/>
            <family val="3"/>
            <charset val="128"/>
          </rPr>
          <t>縦を掛率で計算します。</t>
        </r>
      </text>
    </comment>
    <comment ref="V144" authorId="0" shapeId="0" xr:uid="{EECF2855-E1AF-4807-9513-4C53D876088A}">
      <text>
        <r>
          <rPr>
            <b/>
            <sz val="16"/>
            <color indexed="81"/>
            <rFont val="HG丸ｺﾞｼｯｸM-PRO"/>
            <family val="3"/>
            <charset val="128"/>
          </rPr>
          <t>縦を掛率で計算します。</t>
        </r>
      </text>
    </comment>
    <comment ref="Z144" authorId="0" shapeId="0" xr:uid="{504298F7-0343-4EA0-9404-E1045F224D80}">
      <text>
        <r>
          <rPr>
            <b/>
            <sz val="16"/>
            <color indexed="81"/>
            <rFont val="HG丸ｺﾞｼｯｸM-PRO"/>
            <family val="3"/>
            <charset val="128"/>
          </rPr>
          <t>縦を掛率で計算します。</t>
        </r>
      </text>
    </comment>
    <comment ref="F149" authorId="0" shapeId="0" xr:uid="{A55908DF-7362-4081-912E-F61DCFFA4DB9}">
      <text>
        <r>
          <rPr>
            <b/>
            <sz val="16"/>
            <color indexed="81"/>
            <rFont val="HG丸ｺﾞｼｯｸM-PRO"/>
            <family val="3"/>
            <charset val="128"/>
          </rPr>
          <t>縦を掛率で計算します。</t>
        </r>
      </text>
    </comment>
    <comment ref="J149" authorId="0" shapeId="0" xr:uid="{92CD3886-02C0-4BCA-BB73-CB6825CB271E}">
      <text>
        <r>
          <rPr>
            <b/>
            <sz val="16"/>
            <color indexed="81"/>
            <rFont val="HG丸ｺﾞｼｯｸM-PRO"/>
            <family val="3"/>
            <charset val="128"/>
          </rPr>
          <t xml:space="preserve">縦を掛率で計算します。
</t>
        </r>
      </text>
    </comment>
    <comment ref="N149" authorId="0" shapeId="0" xr:uid="{D1ACB7B7-F830-4283-893E-B42E6AF11A60}">
      <text>
        <r>
          <rPr>
            <b/>
            <sz val="16"/>
            <color indexed="81"/>
            <rFont val="HG丸ｺﾞｼｯｸM-PRO"/>
            <family val="3"/>
            <charset val="128"/>
          </rPr>
          <t xml:space="preserve">縦を掛率で計算します。
</t>
        </r>
      </text>
    </comment>
    <comment ref="R149" authorId="0" shapeId="0" xr:uid="{11295FB6-FD12-4B54-AB5C-25D648C073E3}">
      <text>
        <r>
          <rPr>
            <b/>
            <sz val="16"/>
            <color indexed="81"/>
            <rFont val="HG丸ｺﾞｼｯｸM-PRO"/>
            <family val="3"/>
            <charset val="128"/>
          </rPr>
          <t>縦を掛率で計算します。</t>
        </r>
      </text>
    </comment>
    <comment ref="V149" authorId="0" shapeId="0" xr:uid="{CA25EC1E-583D-4C73-ACCA-19A4290B8605}">
      <text>
        <r>
          <rPr>
            <b/>
            <sz val="16"/>
            <color indexed="81"/>
            <rFont val="HG丸ｺﾞｼｯｸM-PRO"/>
            <family val="3"/>
            <charset val="128"/>
          </rPr>
          <t>縦を掛率で計算します。</t>
        </r>
      </text>
    </comment>
    <comment ref="Z149" authorId="0" shapeId="0" xr:uid="{5F77B6AF-4DEA-4CEA-923D-BA072A5FBD98}">
      <text>
        <r>
          <rPr>
            <b/>
            <sz val="16"/>
            <color indexed="81"/>
            <rFont val="HG丸ｺﾞｼｯｸM-PRO"/>
            <family val="3"/>
            <charset val="128"/>
          </rPr>
          <t>縦を掛率で計算します。</t>
        </r>
      </text>
    </comment>
    <comment ref="S153" authorId="1" shapeId="0" xr:uid="{3F79A32B-DE6B-45A2-970D-C0E32C542CBB}">
      <text>
        <r>
          <rPr>
            <b/>
            <sz val="11"/>
            <color indexed="81"/>
            <rFont val="MS P ゴシック"/>
            <family val="3"/>
            <charset val="128"/>
          </rPr>
          <t>鷹島含む</t>
        </r>
      </text>
    </comment>
    <comment ref="S155" authorId="1" shapeId="0" xr:uid="{A4F817C2-1670-4A34-A6C1-FC8CA0CC58D8}">
      <text>
        <r>
          <rPr>
            <b/>
            <sz val="11"/>
            <color indexed="81"/>
            <rFont val="ＭＳ Ｐゴシック"/>
            <family val="3"/>
            <charset val="128"/>
          </rPr>
          <t>福島は伊万里中央（伊万里市）に合併</t>
        </r>
        <r>
          <rPr>
            <sz val="11"/>
            <color indexed="81"/>
            <rFont val="ＭＳ Ｐゴシック"/>
            <family val="3"/>
            <charset val="128"/>
          </rPr>
          <t xml:space="preserve">
</t>
        </r>
      </text>
    </comment>
    <comment ref="F158" authorId="0" shapeId="0" xr:uid="{F978386A-4DC9-465B-A524-5BDC69F76702}">
      <text>
        <r>
          <rPr>
            <b/>
            <sz val="16"/>
            <color indexed="81"/>
            <rFont val="HG丸ｺﾞｼｯｸM-PRO"/>
            <family val="3"/>
            <charset val="128"/>
          </rPr>
          <t>縦を掛率で計算します。</t>
        </r>
      </text>
    </comment>
    <comment ref="J158" authorId="0" shapeId="0" xr:uid="{D9CBA756-F0EF-4E9A-B769-414A55A3C3BF}">
      <text>
        <r>
          <rPr>
            <b/>
            <sz val="16"/>
            <color indexed="81"/>
            <rFont val="HG丸ｺﾞｼｯｸM-PRO"/>
            <family val="3"/>
            <charset val="128"/>
          </rPr>
          <t xml:space="preserve">縦を掛率で計算します。
</t>
        </r>
      </text>
    </comment>
    <comment ref="N158" authorId="0" shapeId="0" xr:uid="{E06D29C3-5F38-4EC9-BBA3-5E7794542483}">
      <text>
        <r>
          <rPr>
            <b/>
            <sz val="16"/>
            <color indexed="81"/>
            <rFont val="HG丸ｺﾞｼｯｸM-PRO"/>
            <family val="3"/>
            <charset val="128"/>
          </rPr>
          <t xml:space="preserve">縦を掛率で計算します。
</t>
        </r>
      </text>
    </comment>
    <comment ref="R158" authorId="0" shapeId="0" xr:uid="{3EB9829C-1A90-4535-9399-C473941152A0}">
      <text>
        <r>
          <rPr>
            <b/>
            <sz val="16"/>
            <color indexed="81"/>
            <rFont val="HG丸ｺﾞｼｯｸM-PRO"/>
            <family val="3"/>
            <charset val="128"/>
          </rPr>
          <t>縦を掛率で計算します。</t>
        </r>
      </text>
    </comment>
    <comment ref="V158" authorId="0" shapeId="0" xr:uid="{7463261A-8B20-4288-9665-32D28E7413C7}">
      <text>
        <r>
          <rPr>
            <b/>
            <sz val="16"/>
            <color indexed="81"/>
            <rFont val="HG丸ｺﾞｼｯｸM-PRO"/>
            <family val="3"/>
            <charset val="128"/>
          </rPr>
          <t>縦を掛率で計算します。</t>
        </r>
      </text>
    </comment>
    <comment ref="Z158" authorId="0" shapeId="0" xr:uid="{D1D106E5-5445-4506-B6AE-F60F59BFF1CD}">
      <text>
        <r>
          <rPr>
            <b/>
            <sz val="16"/>
            <color indexed="81"/>
            <rFont val="HG丸ｺﾞｼｯｸM-PRO"/>
            <family val="3"/>
            <charset val="128"/>
          </rPr>
          <t>縦を掛率で計算します。</t>
        </r>
      </text>
    </comment>
    <comment ref="F168" authorId="0" shapeId="0" xr:uid="{4A233EC6-1F0D-4235-AE70-BEF00E5E1225}">
      <text>
        <r>
          <rPr>
            <b/>
            <sz val="16"/>
            <color indexed="81"/>
            <rFont val="HG丸ｺﾞｼｯｸM-PRO"/>
            <family val="3"/>
            <charset val="128"/>
          </rPr>
          <t>縦を掛率で計算します。</t>
        </r>
      </text>
    </comment>
    <comment ref="J168" authorId="0" shapeId="0" xr:uid="{1A8563A2-E0C6-4333-A8FD-20A1B2B6F12F}">
      <text>
        <r>
          <rPr>
            <b/>
            <sz val="16"/>
            <color indexed="81"/>
            <rFont val="HG丸ｺﾞｼｯｸM-PRO"/>
            <family val="3"/>
            <charset val="128"/>
          </rPr>
          <t xml:space="preserve">縦を掛率で計算します。
</t>
        </r>
      </text>
    </comment>
    <comment ref="N168" authorId="0" shapeId="0" xr:uid="{86C5AE4C-9F21-48D1-B59A-9E5855C3A0EC}">
      <text>
        <r>
          <rPr>
            <b/>
            <sz val="16"/>
            <color indexed="81"/>
            <rFont val="HG丸ｺﾞｼｯｸM-PRO"/>
            <family val="3"/>
            <charset val="128"/>
          </rPr>
          <t xml:space="preserve">縦を掛率で計算します。
</t>
        </r>
      </text>
    </comment>
    <comment ref="R168" authorId="0" shapeId="0" xr:uid="{8BEC1E31-5F6E-40CB-8715-B0202F813E97}">
      <text>
        <r>
          <rPr>
            <b/>
            <sz val="16"/>
            <color indexed="81"/>
            <rFont val="HG丸ｺﾞｼｯｸM-PRO"/>
            <family val="3"/>
            <charset val="128"/>
          </rPr>
          <t>縦を掛率で計算します。</t>
        </r>
      </text>
    </comment>
    <comment ref="V168" authorId="0" shapeId="0" xr:uid="{35842744-5953-4E6F-8127-FFD0315F93F8}">
      <text>
        <r>
          <rPr>
            <b/>
            <sz val="16"/>
            <color indexed="81"/>
            <rFont val="HG丸ｺﾞｼｯｸM-PRO"/>
            <family val="3"/>
            <charset val="128"/>
          </rPr>
          <t>縦を掛率で計算します。</t>
        </r>
      </text>
    </comment>
    <comment ref="Z168" authorId="0" shapeId="0" xr:uid="{23417961-1781-47EF-8C8B-616D018AD29D}">
      <text>
        <r>
          <rPr>
            <b/>
            <sz val="16"/>
            <color indexed="81"/>
            <rFont val="HG丸ｺﾞｼｯｸM-PRO"/>
            <family val="3"/>
            <charset val="128"/>
          </rPr>
          <t>縦を掛率で計算します。</t>
        </r>
      </text>
    </comment>
    <comment ref="F177" authorId="0" shapeId="0" xr:uid="{54F5BA5E-CE72-4BBA-8DBD-2EE96E9C19EC}">
      <text>
        <r>
          <rPr>
            <b/>
            <sz val="16"/>
            <color indexed="81"/>
            <rFont val="HG丸ｺﾞｼｯｸM-PRO"/>
            <family val="3"/>
            <charset val="128"/>
          </rPr>
          <t>縦を掛率で計算します。</t>
        </r>
      </text>
    </comment>
    <comment ref="J177" authorId="0" shapeId="0" xr:uid="{16357825-40E0-4165-A51A-D776EA6BA4F6}">
      <text>
        <r>
          <rPr>
            <b/>
            <sz val="16"/>
            <color indexed="81"/>
            <rFont val="HG丸ｺﾞｼｯｸM-PRO"/>
            <family val="3"/>
            <charset val="128"/>
          </rPr>
          <t xml:space="preserve">縦を掛率で計算します。
</t>
        </r>
      </text>
    </comment>
    <comment ref="N177" authorId="0" shapeId="0" xr:uid="{BC2F1F0D-0993-4FF7-B728-8BCA34AE8E2A}">
      <text>
        <r>
          <rPr>
            <b/>
            <sz val="16"/>
            <color indexed="81"/>
            <rFont val="HG丸ｺﾞｼｯｸM-PRO"/>
            <family val="3"/>
            <charset val="128"/>
          </rPr>
          <t xml:space="preserve">縦を掛率で計算します。
</t>
        </r>
      </text>
    </comment>
    <comment ref="R177" authorId="0" shapeId="0" xr:uid="{1F88CB8C-86A3-477B-86CA-F9D4CDFB2585}">
      <text>
        <r>
          <rPr>
            <b/>
            <sz val="16"/>
            <color indexed="81"/>
            <rFont val="HG丸ｺﾞｼｯｸM-PRO"/>
            <family val="3"/>
            <charset val="128"/>
          </rPr>
          <t>縦を掛率で計算します。</t>
        </r>
      </text>
    </comment>
    <comment ref="V177" authorId="0" shapeId="0" xr:uid="{9AF7620E-A7CE-4152-AC95-46CDA1CB19E5}">
      <text>
        <r>
          <rPr>
            <b/>
            <sz val="16"/>
            <color indexed="81"/>
            <rFont val="HG丸ｺﾞｼｯｸM-PRO"/>
            <family val="3"/>
            <charset val="128"/>
          </rPr>
          <t>縦を掛率で計算します。</t>
        </r>
      </text>
    </comment>
    <comment ref="Z177" authorId="0" shapeId="0" xr:uid="{917CF21B-30B8-4AAE-9C28-B13802A13675}">
      <text>
        <r>
          <rPr>
            <b/>
            <sz val="16"/>
            <color indexed="81"/>
            <rFont val="HG丸ｺﾞｼｯｸM-PRO"/>
            <family val="3"/>
            <charset val="128"/>
          </rPr>
          <t>縦を掛率で計算します。</t>
        </r>
      </text>
    </comment>
    <comment ref="F181" authorId="0" shapeId="0" xr:uid="{2AEE1EA7-A301-449E-A4A7-77A2C5B3E5AF}">
      <text>
        <r>
          <rPr>
            <b/>
            <sz val="16"/>
            <color indexed="81"/>
            <rFont val="HG丸ｺﾞｼｯｸM-PRO"/>
            <family val="3"/>
            <charset val="128"/>
          </rPr>
          <t>縦を掛率で計算します。</t>
        </r>
      </text>
    </comment>
    <comment ref="J181" authorId="0" shapeId="0" xr:uid="{011612C8-3E7D-456F-A786-9645A7F5ED62}">
      <text>
        <r>
          <rPr>
            <b/>
            <sz val="16"/>
            <color indexed="81"/>
            <rFont val="HG丸ｺﾞｼｯｸM-PRO"/>
            <family val="3"/>
            <charset val="128"/>
          </rPr>
          <t xml:space="preserve">縦を掛率で計算します。
</t>
        </r>
      </text>
    </comment>
    <comment ref="N181" authorId="0" shapeId="0" xr:uid="{32EA94F5-3C40-4677-BA90-6F299DB1D756}">
      <text>
        <r>
          <rPr>
            <b/>
            <sz val="16"/>
            <color indexed="81"/>
            <rFont val="HG丸ｺﾞｼｯｸM-PRO"/>
            <family val="3"/>
            <charset val="128"/>
          </rPr>
          <t xml:space="preserve">縦を掛率で計算します。
</t>
        </r>
      </text>
    </comment>
    <comment ref="R181" authorId="0" shapeId="0" xr:uid="{9AB5C6A5-7334-4119-93AD-CE3849184247}">
      <text>
        <r>
          <rPr>
            <b/>
            <sz val="16"/>
            <color indexed="81"/>
            <rFont val="HG丸ｺﾞｼｯｸM-PRO"/>
            <family val="3"/>
            <charset val="128"/>
          </rPr>
          <t>縦を掛率で計算します。</t>
        </r>
      </text>
    </comment>
    <comment ref="V181" authorId="0" shapeId="0" xr:uid="{1E0E1ED6-2F76-46D0-9DC3-9C782515F6F9}">
      <text>
        <r>
          <rPr>
            <b/>
            <sz val="16"/>
            <color indexed="81"/>
            <rFont val="HG丸ｺﾞｼｯｸM-PRO"/>
            <family val="3"/>
            <charset val="128"/>
          </rPr>
          <t>縦を掛率で計算します。</t>
        </r>
      </text>
    </comment>
    <comment ref="Z181" authorId="0" shapeId="0" xr:uid="{F3131897-21FF-40DE-84DC-459227359C6E}">
      <text>
        <r>
          <rPr>
            <b/>
            <sz val="16"/>
            <color indexed="81"/>
            <rFont val="HG丸ｺﾞｼｯｸM-PRO"/>
            <family val="3"/>
            <charset val="128"/>
          </rPr>
          <t>縦を掛率で計算します。</t>
        </r>
      </text>
    </comment>
  </commentList>
</comments>
</file>

<file path=xl/sharedStrings.xml><?xml version="1.0" encoding="utf-8"?>
<sst xmlns="http://schemas.openxmlformats.org/spreadsheetml/2006/main" count="524" uniqueCount="393">
  <si>
    <t>・折込指定日</t>
    <rPh sb="1" eb="3">
      <t>オリコミ</t>
    </rPh>
    <rPh sb="3" eb="5">
      <t>シテイ</t>
    </rPh>
    <rPh sb="5" eb="6">
      <t>ビ</t>
    </rPh>
    <phoneticPr fontId="2"/>
  </si>
  <si>
    <t>・広告主</t>
    <rPh sb="1" eb="4">
      <t>コウコクヌシ</t>
    </rPh>
    <phoneticPr fontId="2"/>
  </si>
  <si>
    <t>・折込総枚数</t>
    <rPh sb="1" eb="3">
      <t>オリコミ</t>
    </rPh>
    <rPh sb="3" eb="4">
      <t>ソウ</t>
    </rPh>
    <rPh sb="4" eb="6">
      <t>マイスウ</t>
    </rPh>
    <phoneticPr fontId="2"/>
  </si>
  <si>
    <t>長崎新聞</t>
    <rPh sb="0" eb="2">
      <t>ナガサキ</t>
    </rPh>
    <rPh sb="2" eb="4">
      <t>シンブン</t>
    </rPh>
    <phoneticPr fontId="2"/>
  </si>
  <si>
    <t>朝日新聞(A)</t>
    <rPh sb="0" eb="2">
      <t>アサヒ</t>
    </rPh>
    <rPh sb="2" eb="4">
      <t>シンブン</t>
    </rPh>
    <phoneticPr fontId="2"/>
  </si>
  <si>
    <t>毎日新聞(M)</t>
    <rPh sb="0" eb="2">
      <t>マイニチ</t>
    </rPh>
    <rPh sb="2" eb="4">
      <t>シンブン</t>
    </rPh>
    <phoneticPr fontId="2"/>
  </si>
  <si>
    <t>読売新聞(Y)</t>
    <rPh sb="0" eb="2">
      <t>ヨミウリ</t>
    </rPh>
    <rPh sb="2" eb="4">
      <t>シンブン</t>
    </rPh>
    <phoneticPr fontId="2"/>
  </si>
  <si>
    <t>販売店名</t>
    <rPh sb="0" eb="3">
      <t>ハンバイテン</t>
    </rPh>
    <rPh sb="3" eb="4">
      <t>ナ</t>
    </rPh>
    <phoneticPr fontId="2"/>
  </si>
  <si>
    <t>部数</t>
    <rPh sb="0" eb="2">
      <t>ブスウ</t>
    </rPh>
    <phoneticPr fontId="2"/>
  </si>
  <si>
    <t>折込数</t>
    <rPh sb="0" eb="2">
      <t>オリコミ</t>
    </rPh>
    <rPh sb="2" eb="3">
      <t>カズ</t>
    </rPh>
    <phoneticPr fontId="2"/>
  </si>
  <si>
    <t>割合</t>
    <rPh sb="0" eb="2">
      <t>ワリアイ</t>
    </rPh>
    <phoneticPr fontId="2"/>
  </si>
  <si>
    <t>長崎市(南部地区)</t>
    <rPh sb="0" eb="2">
      <t>ナガサキ</t>
    </rPh>
    <rPh sb="2" eb="3">
      <t>シ</t>
    </rPh>
    <rPh sb="4" eb="5">
      <t>ミナミ</t>
    </rPh>
    <rPh sb="5" eb="6">
      <t>ブ</t>
    </rPh>
    <rPh sb="6" eb="8">
      <t>チク</t>
    </rPh>
    <phoneticPr fontId="2"/>
  </si>
  <si>
    <t>野母半島</t>
    <rPh sb="0" eb="2">
      <t>ノモ</t>
    </rPh>
    <rPh sb="2" eb="4">
      <t>ハントウ</t>
    </rPh>
    <phoneticPr fontId="2"/>
  </si>
  <si>
    <t>長崎市(北部地区)</t>
    <rPh sb="0" eb="2">
      <t>ナガサキ</t>
    </rPh>
    <rPh sb="2" eb="3">
      <t>シ</t>
    </rPh>
    <rPh sb="4" eb="5">
      <t>キタ</t>
    </rPh>
    <rPh sb="5" eb="6">
      <t>ブ</t>
    </rPh>
    <rPh sb="6" eb="8">
      <t>チク</t>
    </rPh>
    <phoneticPr fontId="2"/>
  </si>
  <si>
    <t>琴海</t>
    <rPh sb="0" eb="1">
      <t>コト</t>
    </rPh>
    <rPh sb="1" eb="2">
      <t>ウミ</t>
    </rPh>
    <phoneticPr fontId="2"/>
  </si>
  <si>
    <t>東長崎</t>
    <rPh sb="0" eb="1">
      <t>ヒガシ</t>
    </rPh>
    <rPh sb="1" eb="3">
      <t>ナガサキ</t>
    </rPh>
    <phoneticPr fontId="2"/>
  </si>
  <si>
    <t>矢上</t>
    <rPh sb="0" eb="1">
      <t>ヤ</t>
    </rPh>
    <rPh sb="1" eb="2">
      <t>ウエ</t>
    </rPh>
    <phoneticPr fontId="2"/>
  </si>
  <si>
    <t>日見</t>
    <rPh sb="0" eb="1">
      <t>ヒ</t>
    </rPh>
    <rPh sb="1" eb="2">
      <t>ミ</t>
    </rPh>
    <phoneticPr fontId="2"/>
  </si>
  <si>
    <t>合計</t>
    <rPh sb="0" eb="2">
      <t>ゴウケイ</t>
    </rPh>
    <phoneticPr fontId="2"/>
  </si>
  <si>
    <t>時津</t>
    <rPh sb="0" eb="2">
      <t>トキツ</t>
    </rPh>
    <phoneticPr fontId="2"/>
  </si>
  <si>
    <t>合計</t>
    <rPh sb="0" eb="1">
      <t>ゴウ</t>
    </rPh>
    <rPh sb="1" eb="2">
      <t>ケイ</t>
    </rPh>
    <phoneticPr fontId="2"/>
  </si>
  <si>
    <t>諌早市</t>
    <rPh sb="0" eb="1">
      <t>イサム</t>
    </rPh>
    <rPh sb="1" eb="2">
      <t>ハヤ</t>
    </rPh>
    <rPh sb="2" eb="3">
      <t>シ</t>
    </rPh>
    <phoneticPr fontId="2"/>
  </si>
  <si>
    <t>本諌早</t>
    <rPh sb="0" eb="1">
      <t>ホン</t>
    </rPh>
    <rPh sb="1" eb="3">
      <t>イサハヤ</t>
    </rPh>
    <phoneticPr fontId="2"/>
  </si>
  <si>
    <t>諫早東部</t>
    <rPh sb="0" eb="2">
      <t>イサハヤ</t>
    </rPh>
    <rPh sb="2" eb="4">
      <t>トウブ</t>
    </rPh>
    <phoneticPr fontId="2"/>
  </si>
  <si>
    <t>喜々津</t>
    <rPh sb="0" eb="3">
      <t>キキツ</t>
    </rPh>
    <phoneticPr fontId="2"/>
  </si>
  <si>
    <t>島原市</t>
    <rPh sb="0" eb="1">
      <t>シマ</t>
    </rPh>
    <rPh sb="1" eb="2">
      <t>ハラ</t>
    </rPh>
    <rPh sb="2" eb="3">
      <t>シ</t>
    </rPh>
    <phoneticPr fontId="2"/>
  </si>
  <si>
    <t>島原</t>
    <rPh sb="0" eb="2">
      <t>シマバラ</t>
    </rPh>
    <phoneticPr fontId="2"/>
  </si>
  <si>
    <t>島原北部</t>
    <rPh sb="0" eb="1">
      <t>シマ</t>
    </rPh>
    <rPh sb="1" eb="2">
      <t>ハラ</t>
    </rPh>
    <rPh sb="2" eb="4">
      <t>ホクブ</t>
    </rPh>
    <phoneticPr fontId="2"/>
  </si>
  <si>
    <t>島原</t>
    <rPh sb="0" eb="1">
      <t>シマ</t>
    </rPh>
    <rPh sb="1" eb="2">
      <t>ハラ</t>
    </rPh>
    <phoneticPr fontId="2"/>
  </si>
  <si>
    <t>島原外港</t>
    <rPh sb="0" eb="2">
      <t>シマバラ</t>
    </rPh>
    <rPh sb="2" eb="4">
      <t>ガイコウ</t>
    </rPh>
    <phoneticPr fontId="2"/>
  </si>
  <si>
    <t>島原南部</t>
    <rPh sb="0" eb="1">
      <t>シマ</t>
    </rPh>
    <rPh sb="1" eb="2">
      <t>ハラ</t>
    </rPh>
    <rPh sb="2" eb="4">
      <t>ナンブ</t>
    </rPh>
    <phoneticPr fontId="2"/>
  </si>
  <si>
    <t>雲仙市</t>
    <rPh sb="0" eb="1">
      <t>クモ</t>
    </rPh>
    <rPh sb="1" eb="2">
      <t>セン</t>
    </rPh>
    <rPh sb="2" eb="3">
      <t>シ</t>
    </rPh>
    <phoneticPr fontId="2"/>
  </si>
  <si>
    <t>南島原市</t>
    <rPh sb="0" eb="1">
      <t>ミナミ</t>
    </rPh>
    <rPh sb="1" eb="2">
      <t>シマ</t>
    </rPh>
    <rPh sb="2" eb="3">
      <t>ハラ</t>
    </rPh>
    <rPh sb="3" eb="4">
      <t>シ</t>
    </rPh>
    <phoneticPr fontId="2"/>
  </si>
  <si>
    <t>口ノ津</t>
    <rPh sb="0" eb="1">
      <t>クチ</t>
    </rPh>
    <rPh sb="2" eb="3">
      <t>ツ</t>
    </rPh>
    <phoneticPr fontId="2"/>
  </si>
  <si>
    <t>彼杵</t>
    <rPh sb="0" eb="2">
      <t>ソノギ</t>
    </rPh>
    <phoneticPr fontId="2"/>
  </si>
  <si>
    <t>川棚</t>
    <rPh sb="0" eb="2">
      <t>カワタナ</t>
    </rPh>
    <phoneticPr fontId="2"/>
  </si>
  <si>
    <t>波佐見</t>
    <rPh sb="0" eb="3">
      <t>ハサミ</t>
    </rPh>
    <phoneticPr fontId="2"/>
  </si>
  <si>
    <t>佐世保市①</t>
    <rPh sb="0" eb="1">
      <t>タスク</t>
    </rPh>
    <rPh sb="1" eb="2">
      <t>ヨ</t>
    </rPh>
    <rPh sb="2" eb="3">
      <t>タモツ</t>
    </rPh>
    <rPh sb="3" eb="4">
      <t>シ</t>
    </rPh>
    <phoneticPr fontId="2"/>
  </si>
  <si>
    <t>大久保</t>
    <rPh sb="0" eb="3">
      <t>オオクボ</t>
    </rPh>
    <phoneticPr fontId="2"/>
  </si>
  <si>
    <t>勝富</t>
    <rPh sb="0" eb="1">
      <t>カツ</t>
    </rPh>
    <rPh sb="1" eb="2">
      <t>トミ</t>
    </rPh>
    <phoneticPr fontId="2"/>
  </si>
  <si>
    <t>俵町</t>
    <rPh sb="0" eb="2">
      <t>タワラマチ</t>
    </rPh>
    <phoneticPr fontId="2"/>
  </si>
  <si>
    <t>春日</t>
    <rPh sb="0" eb="2">
      <t>カスガ</t>
    </rPh>
    <phoneticPr fontId="2"/>
  </si>
  <si>
    <t>大野</t>
    <rPh sb="0" eb="2">
      <t>オオノ</t>
    </rPh>
    <phoneticPr fontId="2"/>
  </si>
  <si>
    <t>相ノ浦</t>
    <rPh sb="0" eb="1">
      <t>アイ</t>
    </rPh>
    <rPh sb="2" eb="3">
      <t>ウラ</t>
    </rPh>
    <phoneticPr fontId="2"/>
  </si>
  <si>
    <t>平戸市</t>
    <rPh sb="0" eb="1">
      <t>ヒラ</t>
    </rPh>
    <rPh sb="1" eb="2">
      <t>ト</t>
    </rPh>
    <rPh sb="2" eb="3">
      <t>シ</t>
    </rPh>
    <phoneticPr fontId="2"/>
  </si>
  <si>
    <t>松浦市</t>
    <rPh sb="0" eb="3">
      <t>マツウラシ</t>
    </rPh>
    <phoneticPr fontId="2"/>
  </si>
  <si>
    <t>今福</t>
    <rPh sb="0" eb="2">
      <t>イマフク</t>
    </rPh>
    <phoneticPr fontId="2"/>
  </si>
  <si>
    <t>五島市</t>
    <rPh sb="0" eb="1">
      <t>５</t>
    </rPh>
    <rPh sb="1" eb="2">
      <t>シマ</t>
    </rPh>
    <rPh sb="2" eb="3">
      <t>シ</t>
    </rPh>
    <phoneticPr fontId="2"/>
  </si>
  <si>
    <t>長崎県市郡別一覧表</t>
    <rPh sb="0" eb="3">
      <t>ナガサキケン</t>
    </rPh>
    <rPh sb="3" eb="4">
      <t>シ</t>
    </rPh>
    <rPh sb="4" eb="5">
      <t>グン</t>
    </rPh>
    <rPh sb="5" eb="6">
      <t>ベツ</t>
    </rPh>
    <rPh sb="6" eb="8">
      <t>イチラン</t>
    </rPh>
    <rPh sb="8" eb="9">
      <t>ヒョウ</t>
    </rPh>
    <phoneticPr fontId="2"/>
  </si>
  <si>
    <t>地区＼新聞</t>
    <rPh sb="0" eb="2">
      <t>チク</t>
    </rPh>
    <rPh sb="3" eb="5">
      <t>シンブン</t>
    </rPh>
    <phoneticPr fontId="2"/>
  </si>
  <si>
    <t>朝日新聞</t>
    <rPh sb="0" eb="2">
      <t>アサヒ</t>
    </rPh>
    <rPh sb="2" eb="4">
      <t>シンブン</t>
    </rPh>
    <phoneticPr fontId="2"/>
  </si>
  <si>
    <t>毎日新聞</t>
    <rPh sb="0" eb="2">
      <t>マイニチ</t>
    </rPh>
    <rPh sb="2" eb="4">
      <t>シンブン</t>
    </rPh>
    <phoneticPr fontId="2"/>
  </si>
  <si>
    <t>読売新聞</t>
    <rPh sb="0" eb="2">
      <t>ヨミウリ</t>
    </rPh>
    <rPh sb="2" eb="4">
      <t>シンブン</t>
    </rPh>
    <phoneticPr fontId="2"/>
  </si>
  <si>
    <t>西日本新聞</t>
    <rPh sb="0" eb="3">
      <t>ニシニホン</t>
    </rPh>
    <rPh sb="3" eb="5">
      <t>シンブン</t>
    </rPh>
    <phoneticPr fontId="2"/>
  </si>
  <si>
    <t>諫早本社　分納可能地区</t>
    <rPh sb="0" eb="2">
      <t>イサハヤ</t>
    </rPh>
    <rPh sb="2" eb="4">
      <t>ホンシャ</t>
    </rPh>
    <rPh sb="5" eb="6">
      <t>ブン</t>
    </rPh>
    <rPh sb="6" eb="7">
      <t>ノウ</t>
    </rPh>
    <rPh sb="7" eb="9">
      <t>カノウ</t>
    </rPh>
    <rPh sb="9" eb="11">
      <t>チク</t>
    </rPh>
    <phoneticPr fontId="2"/>
  </si>
  <si>
    <t>長崎市</t>
    <rPh sb="0" eb="3">
      <t>ナガサキシ</t>
    </rPh>
    <phoneticPr fontId="2"/>
  </si>
  <si>
    <t>西彼杵郡</t>
    <rPh sb="0" eb="4">
      <t>ニシソノギグン</t>
    </rPh>
    <phoneticPr fontId="2"/>
  </si>
  <si>
    <t>(長与･時津)</t>
    <rPh sb="1" eb="3">
      <t>ナガヨ</t>
    </rPh>
    <rPh sb="4" eb="6">
      <t>トギツ</t>
    </rPh>
    <phoneticPr fontId="2"/>
  </si>
  <si>
    <t>西海市</t>
    <rPh sb="0" eb="2">
      <t>サイカイ</t>
    </rPh>
    <rPh sb="2" eb="3">
      <t>シ</t>
    </rPh>
    <phoneticPr fontId="2"/>
  </si>
  <si>
    <t>諫早市</t>
    <rPh sb="0" eb="3">
      <t>イサハヤシ</t>
    </rPh>
    <phoneticPr fontId="2"/>
  </si>
  <si>
    <t>島原市</t>
    <rPh sb="0" eb="3">
      <t>シマバラシ</t>
    </rPh>
    <phoneticPr fontId="2"/>
  </si>
  <si>
    <t>雲仙市</t>
    <rPh sb="0" eb="2">
      <t>ウンゼン</t>
    </rPh>
    <rPh sb="2" eb="3">
      <t>シ</t>
    </rPh>
    <phoneticPr fontId="2"/>
  </si>
  <si>
    <t>南島原市</t>
    <rPh sb="0" eb="1">
      <t>ミナミ</t>
    </rPh>
    <rPh sb="1" eb="4">
      <t>シマバラシ</t>
    </rPh>
    <phoneticPr fontId="2"/>
  </si>
  <si>
    <t>大村市</t>
    <rPh sb="0" eb="3">
      <t>オオムラシ</t>
    </rPh>
    <phoneticPr fontId="2"/>
  </si>
  <si>
    <t>佐世保市</t>
    <rPh sb="0" eb="4">
      <t>サセボシ</t>
    </rPh>
    <phoneticPr fontId="2"/>
  </si>
  <si>
    <t>※旧北松(鹿町・江迎町含む)</t>
    <rPh sb="1" eb="2">
      <t>キュウ</t>
    </rPh>
    <rPh sb="2" eb="3">
      <t>キタ</t>
    </rPh>
    <rPh sb="3" eb="4">
      <t>マツ</t>
    </rPh>
    <rPh sb="5" eb="7">
      <t>シカマチ</t>
    </rPh>
    <rPh sb="8" eb="10">
      <t>エムカエ</t>
    </rPh>
    <rPh sb="10" eb="11">
      <t>チョウ</t>
    </rPh>
    <rPh sb="11" eb="12">
      <t>フク</t>
    </rPh>
    <phoneticPr fontId="2"/>
  </si>
  <si>
    <t>東彼杵郡</t>
    <rPh sb="0" eb="4">
      <t>ヒガシソノギグン</t>
    </rPh>
    <phoneticPr fontId="2"/>
  </si>
  <si>
    <t>北松浦郡</t>
    <rPh sb="0" eb="4">
      <t>キタマツウラグン</t>
    </rPh>
    <phoneticPr fontId="2"/>
  </si>
  <si>
    <t>平戸市</t>
    <rPh sb="0" eb="3">
      <t>ヒラドシ</t>
    </rPh>
    <phoneticPr fontId="2"/>
  </si>
  <si>
    <t>五島市☆</t>
    <rPh sb="0" eb="2">
      <t>ゴトウシ</t>
    </rPh>
    <rPh sb="2" eb="3">
      <t>シ</t>
    </rPh>
    <phoneticPr fontId="2"/>
  </si>
  <si>
    <t>南松浦郡
新上五島町☆</t>
    <rPh sb="0" eb="4">
      <t>ミナミマツウラグン</t>
    </rPh>
    <rPh sb="5" eb="6">
      <t>シン</t>
    </rPh>
    <rPh sb="6" eb="9">
      <t>カミゴトウ</t>
    </rPh>
    <rPh sb="9" eb="10">
      <t>チョウ</t>
    </rPh>
    <phoneticPr fontId="2"/>
  </si>
  <si>
    <t>壱岐市☆</t>
    <rPh sb="0" eb="2">
      <t>イキ</t>
    </rPh>
    <rPh sb="2" eb="3">
      <t>シ</t>
    </rPh>
    <phoneticPr fontId="2"/>
  </si>
  <si>
    <t>対馬市☆</t>
    <rPh sb="0" eb="2">
      <t>ツシマ</t>
    </rPh>
    <rPh sb="2" eb="3">
      <t>シ</t>
    </rPh>
    <phoneticPr fontId="2"/>
  </si>
  <si>
    <t>☆離島地域</t>
    <rPh sb="1" eb="3">
      <t>リトウ</t>
    </rPh>
    <rPh sb="3" eb="5">
      <t>チイキ</t>
    </rPh>
    <phoneticPr fontId="2"/>
  </si>
  <si>
    <t>　※日本経済新聞は地域によっては折り込みが出来ませんのでまえもってお問い合わせ下さい。必ずしも販売店区域と行政区域とは一致しているとは限りません。</t>
    <rPh sb="2" eb="4">
      <t>ニホン</t>
    </rPh>
    <rPh sb="4" eb="6">
      <t>ケイザイ</t>
    </rPh>
    <rPh sb="6" eb="8">
      <t>シンブン</t>
    </rPh>
    <rPh sb="9" eb="11">
      <t>チイキ</t>
    </rPh>
    <rPh sb="16" eb="19">
      <t>オリコ</t>
    </rPh>
    <rPh sb="21" eb="23">
      <t>デキ</t>
    </rPh>
    <rPh sb="33" eb="37">
      <t>オトイア</t>
    </rPh>
    <rPh sb="39" eb="40">
      <t>クダ</t>
    </rPh>
    <rPh sb="43" eb="44">
      <t>カナラ</t>
    </rPh>
    <rPh sb="47" eb="50">
      <t>ハンバイテン</t>
    </rPh>
    <rPh sb="50" eb="52">
      <t>クイキ</t>
    </rPh>
    <rPh sb="53" eb="55">
      <t>ギョウセイ</t>
    </rPh>
    <rPh sb="55" eb="57">
      <t>クイキ</t>
    </rPh>
    <rPh sb="59" eb="61">
      <t>イッチ</t>
    </rPh>
    <rPh sb="67" eb="68">
      <t>カギ</t>
    </rPh>
    <phoneticPr fontId="2"/>
  </si>
  <si>
    <t>★この部数表は各紙発表部数に基づいて発行されております。</t>
    <rPh sb="3" eb="5">
      <t>ブスウ</t>
    </rPh>
    <rPh sb="5" eb="6">
      <t>ヒョウ</t>
    </rPh>
    <rPh sb="7" eb="9">
      <t>カクシ</t>
    </rPh>
    <rPh sb="9" eb="11">
      <t>ハッピョウ</t>
    </rPh>
    <rPh sb="11" eb="13">
      <t>ブスウ</t>
    </rPh>
    <rPh sb="14" eb="15">
      <t>モト</t>
    </rPh>
    <rPh sb="18" eb="20">
      <t>ハッコウ</t>
    </rPh>
    <phoneticPr fontId="2"/>
  </si>
  <si>
    <t>大村市</t>
    <rPh sb="0" eb="2">
      <t>オオムラ</t>
    </rPh>
    <rPh sb="2" eb="3">
      <t>シ</t>
    </rPh>
    <phoneticPr fontId="2"/>
  </si>
  <si>
    <t>大村東</t>
    <rPh sb="0" eb="2">
      <t>オオムラ</t>
    </rPh>
    <rPh sb="2" eb="3">
      <t>ヒガシ</t>
    </rPh>
    <phoneticPr fontId="2"/>
  </si>
  <si>
    <t>大村西部</t>
    <rPh sb="0" eb="2">
      <t>オオムラ</t>
    </rPh>
    <rPh sb="2" eb="4">
      <t>セイブ</t>
    </rPh>
    <phoneticPr fontId="2"/>
  </si>
  <si>
    <t>大村西</t>
    <rPh sb="0" eb="2">
      <t>オオムラ</t>
    </rPh>
    <rPh sb="2" eb="3">
      <t>ニシ</t>
    </rPh>
    <phoneticPr fontId="2"/>
  </si>
  <si>
    <t>竹松</t>
    <rPh sb="0" eb="2">
      <t>タケマツ</t>
    </rPh>
    <phoneticPr fontId="2"/>
  </si>
  <si>
    <t>・タイトル</t>
    <phoneticPr fontId="2"/>
  </si>
  <si>
    <t>・サイズ</t>
    <phoneticPr fontId="2"/>
  </si>
  <si>
    <t>相ノ浦皆瀬</t>
    <rPh sb="0" eb="3">
      <t>アイノウラ</t>
    </rPh>
    <rPh sb="3" eb="5">
      <t>カイゼ</t>
    </rPh>
    <phoneticPr fontId="2"/>
  </si>
  <si>
    <t>諫早本社　分納可能地区</t>
    <phoneticPr fontId="2"/>
  </si>
  <si>
    <t>南諫早</t>
    <rPh sb="0" eb="1">
      <t>ミナミ</t>
    </rPh>
    <rPh sb="1" eb="3">
      <t>イサハヤ</t>
    </rPh>
    <phoneticPr fontId="2"/>
  </si>
  <si>
    <t>吉井</t>
    <rPh sb="0" eb="1">
      <t>キチ</t>
    </rPh>
    <rPh sb="1" eb="2">
      <t>イ</t>
    </rPh>
    <phoneticPr fontId="2"/>
  </si>
  <si>
    <t>世知原</t>
    <rPh sb="0" eb="2">
      <t>セチ</t>
    </rPh>
    <rPh sb="2" eb="3">
      <t>ハラ</t>
    </rPh>
    <phoneticPr fontId="2"/>
  </si>
  <si>
    <t>小佐々</t>
    <rPh sb="0" eb="1">
      <t>コ</t>
    </rPh>
    <rPh sb="1" eb="3">
      <t>サザ</t>
    </rPh>
    <phoneticPr fontId="2"/>
  </si>
  <si>
    <t>江迎</t>
    <rPh sb="0" eb="2">
      <t>エムカエ</t>
    </rPh>
    <phoneticPr fontId="2"/>
  </si>
  <si>
    <t>佐々</t>
    <rPh sb="0" eb="2">
      <t>サザ</t>
    </rPh>
    <phoneticPr fontId="2"/>
  </si>
  <si>
    <t>田平</t>
    <rPh sb="0" eb="1">
      <t>タ</t>
    </rPh>
    <rPh sb="1" eb="2">
      <t>ヒラ</t>
    </rPh>
    <phoneticPr fontId="2"/>
  </si>
  <si>
    <t>御厨</t>
    <rPh sb="0" eb="1">
      <t>ミ</t>
    </rPh>
    <rPh sb="1" eb="2">
      <t>チュウボウ</t>
    </rPh>
    <phoneticPr fontId="2"/>
  </si>
  <si>
    <t>　※各新聞系列の販売店の中には複数の新聞取扱い店も含まれています。(媒体指定はできかねます。ご了承下さい）</t>
    <rPh sb="2" eb="3">
      <t>カク</t>
    </rPh>
    <rPh sb="3" eb="5">
      <t>シンブン</t>
    </rPh>
    <rPh sb="5" eb="7">
      <t>ケイレツ</t>
    </rPh>
    <rPh sb="8" eb="11">
      <t>ハンバイテン</t>
    </rPh>
    <rPh sb="12" eb="13">
      <t>ナカ</t>
    </rPh>
    <rPh sb="15" eb="17">
      <t>フクスウ</t>
    </rPh>
    <rPh sb="18" eb="20">
      <t>シンブン</t>
    </rPh>
    <rPh sb="20" eb="22">
      <t>トリアツカ</t>
    </rPh>
    <rPh sb="23" eb="24">
      <t>テン</t>
    </rPh>
    <rPh sb="25" eb="26">
      <t>フク</t>
    </rPh>
    <rPh sb="34" eb="36">
      <t>バイタイ</t>
    </rPh>
    <rPh sb="36" eb="38">
      <t>シテイ</t>
    </rPh>
    <rPh sb="47" eb="50">
      <t>リョウショウクダ</t>
    </rPh>
    <phoneticPr fontId="2"/>
  </si>
  <si>
    <t>松浦</t>
    <rPh sb="0" eb="2">
      <t>マツウラ</t>
    </rPh>
    <phoneticPr fontId="2"/>
  </si>
  <si>
    <t>西日本新聞(N)</t>
    <rPh sb="0" eb="1">
      <t>ニシ</t>
    </rPh>
    <rPh sb="1" eb="3">
      <t>ニホン</t>
    </rPh>
    <rPh sb="3" eb="5">
      <t>シンブン</t>
    </rPh>
    <phoneticPr fontId="2"/>
  </si>
  <si>
    <t xml:space="preserve">西有家　 </t>
    <rPh sb="0" eb="1">
      <t>ニシ</t>
    </rPh>
    <rPh sb="1" eb="2">
      <t>ア</t>
    </rPh>
    <rPh sb="2" eb="3">
      <t>イエ</t>
    </rPh>
    <phoneticPr fontId="2"/>
  </si>
  <si>
    <t>東部</t>
    <rPh sb="0" eb="2">
      <t>トウブ</t>
    </rPh>
    <phoneticPr fontId="3"/>
  </si>
  <si>
    <t>中央</t>
    <rPh sb="0" eb="2">
      <t>チュウオウ</t>
    </rPh>
    <phoneticPr fontId="3"/>
  </si>
  <si>
    <t>日野</t>
    <rPh sb="0" eb="2">
      <t>ヒノ</t>
    </rPh>
    <phoneticPr fontId="3"/>
  </si>
  <si>
    <t>山ノ田</t>
    <rPh sb="0" eb="1">
      <t>ヤマ</t>
    </rPh>
    <rPh sb="2" eb="3">
      <t>タ</t>
    </rPh>
    <phoneticPr fontId="3"/>
  </si>
  <si>
    <t>大野</t>
    <rPh sb="0" eb="2">
      <t>オオノ</t>
    </rPh>
    <phoneticPr fontId="3"/>
  </si>
  <si>
    <t>◆黒島</t>
    <rPh sb="1" eb="3">
      <t>クロシマ</t>
    </rPh>
    <phoneticPr fontId="2"/>
  </si>
  <si>
    <t>外海</t>
    <rPh sb="0" eb="2">
      <t>ソトメ</t>
    </rPh>
    <phoneticPr fontId="2"/>
  </si>
  <si>
    <t>稲佐･小江原</t>
    <rPh sb="0" eb="1">
      <t>イナ</t>
    </rPh>
    <rPh sb="1" eb="2">
      <t>サ</t>
    </rPh>
    <rPh sb="3" eb="6">
      <t>コエバル</t>
    </rPh>
    <phoneticPr fontId="3"/>
  </si>
  <si>
    <t>城山</t>
    <rPh sb="0" eb="1">
      <t>シロ</t>
    </rPh>
    <rPh sb="1" eb="2">
      <t>ヤマ</t>
    </rPh>
    <phoneticPr fontId="3"/>
  </si>
  <si>
    <t>西町</t>
    <rPh sb="0" eb="2">
      <t>ニシマチ</t>
    </rPh>
    <phoneticPr fontId="3"/>
  </si>
  <si>
    <t>総合計</t>
    <rPh sb="0" eb="3">
      <t>ソウゴウケイ</t>
    </rPh>
    <phoneticPr fontId="2"/>
  </si>
  <si>
    <t>朝日新聞</t>
    <rPh sb="0" eb="4">
      <t>アサヒシンブン</t>
    </rPh>
    <phoneticPr fontId="2"/>
  </si>
  <si>
    <t>毎日新聞</t>
    <rPh sb="0" eb="4">
      <t>マイニチシンブン</t>
    </rPh>
    <phoneticPr fontId="2"/>
  </si>
  <si>
    <t>西日本新聞</t>
    <rPh sb="0" eb="5">
      <t>ニシニホンシンブン</t>
    </rPh>
    <phoneticPr fontId="2"/>
  </si>
  <si>
    <t>担当者</t>
    <rPh sb="0" eb="3">
      <t>タントウシャ</t>
    </rPh>
    <phoneticPr fontId="2"/>
  </si>
  <si>
    <t>西彼杵郡</t>
    <phoneticPr fontId="2"/>
  </si>
  <si>
    <t>西海市</t>
    <rPh sb="0" eb="3">
      <t>サイカイシ</t>
    </rPh>
    <phoneticPr fontId="2"/>
  </si>
  <si>
    <t>佐世保市②</t>
    <rPh sb="0" eb="4">
      <t>サセボシ</t>
    </rPh>
    <phoneticPr fontId="2"/>
  </si>
  <si>
    <t>北</t>
    <rPh sb="0" eb="1">
      <t>キタ</t>
    </rPh>
    <phoneticPr fontId="2"/>
  </si>
  <si>
    <t>松</t>
    <rPh sb="0" eb="1">
      <t>マツ</t>
    </rPh>
    <phoneticPr fontId="2"/>
  </si>
  <si>
    <t>南松浦郡新</t>
    <rPh sb="0" eb="4">
      <t>ミナミマツウラグン</t>
    </rPh>
    <rPh sb="4" eb="5">
      <t>シン</t>
    </rPh>
    <phoneticPr fontId="2"/>
  </si>
  <si>
    <t>壱</t>
    <rPh sb="0" eb="1">
      <t>イチ</t>
    </rPh>
    <phoneticPr fontId="2"/>
  </si>
  <si>
    <t>岐</t>
    <rPh sb="0" eb="1">
      <t>チマタ</t>
    </rPh>
    <phoneticPr fontId="2"/>
  </si>
  <si>
    <t>対</t>
    <rPh sb="0" eb="1">
      <t>タイ</t>
    </rPh>
    <phoneticPr fontId="2"/>
  </si>
  <si>
    <t>馬</t>
    <rPh sb="0" eb="1">
      <t>ウマ</t>
    </rPh>
    <phoneticPr fontId="2"/>
  </si>
  <si>
    <t>市</t>
    <rPh sb="0" eb="1">
      <t>シ</t>
    </rPh>
    <phoneticPr fontId="2"/>
  </si>
  <si>
    <t>・請求先</t>
    <rPh sb="1" eb="3">
      <t>セイキュウ</t>
    </rPh>
    <rPh sb="3" eb="4">
      <t>サキ</t>
    </rPh>
    <phoneticPr fontId="2"/>
  </si>
  <si>
    <t>分納(諫早/佐世保)</t>
    <rPh sb="0" eb="2">
      <t>ブンノウ</t>
    </rPh>
    <rPh sb="3" eb="5">
      <t>イサハヤ</t>
    </rPh>
    <rPh sb="6" eb="9">
      <t>サセボ</t>
    </rPh>
    <phoneticPr fontId="2"/>
  </si>
  <si>
    <t>東彼杵郡</t>
    <rPh sb="0" eb="4">
      <t>ヒガシソノギグン</t>
    </rPh>
    <phoneticPr fontId="2"/>
  </si>
  <si>
    <t>俵町･稲荷</t>
    <rPh sb="0" eb="2">
      <t>タワラマチ</t>
    </rPh>
    <rPh sb="3" eb="5">
      <t>イナリ</t>
    </rPh>
    <phoneticPr fontId="2"/>
  </si>
  <si>
    <t>(PS)新大工</t>
    <rPh sb="4" eb="5">
      <t>シン</t>
    </rPh>
    <rPh sb="5" eb="7">
      <t>ダイク</t>
    </rPh>
    <phoneticPr fontId="5"/>
  </si>
  <si>
    <t>(PS)西山片淵</t>
    <rPh sb="4" eb="6">
      <t>ニシヤマ</t>
    </rPh>
    <rPh sb="6" eb="8">
      <t>カタフチ</t>
    </rPh>
    <phoneticPr fontId="5"/>
  </si>
  <si>
    <t>(PS)桜馬場</t>
    <rPh sb="4" eb="5">
      <t>サクラ</t>
    </rPh>
    <rPh sb="5" eb="7">
      <t>ババ</t>
    </rPh>
    <phoneticPr fontId="5"/>
  </si>
  <si>
    <t>(PS)立山桜町</t>
    <rPh sb="4" eb="6">
      <t>タテヤマ</t>
    </rPh>
    <rPh sb="6" eb="8">
      <t>サクラマチ</t>
    </rPh>
    <phoneticPr fontId="5"/>
  </si>
  <si>
    <t>(PS)駅前</t>
    <rPh sb="4" eb="6">
      <t>エキマエ</t>
    </rPh>
    <phoneticPr fontId="5"/>
  </si>
  <si>
    <t>(PS)宝町天神</t>
    <rPh sb="4" eb="6">
      <t>タカラマチ</t>
    </rPh>
    <rPh sb="6" eb="8">
      <t>テンジン</t>
    </rPh>
    <phoneticPr fontId="5"/>
  </si>
  <si>
    <t>(PS)本河内</t>
    <rPh sb="4" eb="5">
      <t>ホン</t>
    </rPh>
    <rPh sb="5" eb="7">
      <t>カワチ</t>
    </rPh>
    <phoneticPr fontId="5"/>
  </si>
  <si>
    <t>(PS)南が丘</t>
    <rPh sb="4" eb="5">
      <t>ミナミ</t>
    </rPh>
    <rPh sb="6" eb="7">
      <t>オカ</t>
    </rPh>
    <phoneticPr fontId="5"/>
  </si>
  <si>
    <t>(PS)小島</t>
    <rPh sb="4" eb="6">
      <t>コジマ</t>
    </rPh>
    <phoneticPr fontId="5"/>
  </si>
  <si>
    <t>(PS)田上</t>
    <rPh sb="4" eb="6">
      <t>タガミ</t>
    </rPh>
    <phoneticPr fontId="5"/>
  </si>
  <si>
    <t>(PS)八幡･浜町</t>
  </si>
  <si>
    <t>(PS)大浦</t>
    <rPh sb="4" eb="6">
      <t>オオウラ</t>
    </rPh>
    <phoneticPr fontId="5"/>
  </si>
  <si>
    <t>(PS)戸町</t>
    <rPh sb="4" eb="6">
      <t>トマチ</t>
    </rPh>
    <phoneticPr fontId="4"/>
  </si>
  <si>
    <t>(PS)小榊</t>
    <rPh sb="4" eb="5">
      <t>コ</t>
    </rPh>
    <rPh sb="5" eb="6">
      <t>サカキ</t>
    </rPh>
    <phoneticPr fontId="5"/>
  </si>
  <si>
    <t>(PS)福田東部</t>
    <rPh sb="4" eb="6">
      <t>フクダ</t>
    </rPh>
    <rPh sb="6" eb="8">
      <t>トウブ</t>
    </rPh>
    <phoneticPr fontId="5"/>
  </si>
  <si>
    <t>(PS)旭町</t>
    <rPh sb="4" eb="5">
      <t>アサヒ</t>
    </rPh>
    <rPh sb="5" eb="6">
      <t>マチ</t>
    </rPh>
    <phoneticPr fontId="5"/>
  </si>
  <si>
    <t>(PS)城栄</t>
    <rPh sb="4" eb="5">
      <t>シロ</t>
    </rPh>
    <rPh sb="5" eb="6">
      <t>エイ</t>
    </rPh>
    <phoneticPr fontId="5"/>
  </si>
  <si>
    <t>(PS)大手</t>
    <rPh sb="4" eb="5">
      <t>オオ</t>
    </rPh>
    <rPh sb="5" eb="6">
      <t>テ</t>
    </rPh>
    <phoneticPr fontId="14"/>
  </si>
  <si>
    <t>(PS)川平</t>
    <rPh sb="4" eb="5">
      <t>カワ</t>
    </rPh>
    <rPh sb="5" eb="6">
      <t>ヒラ</t>
    </rPh>
    <phoneticPr fontId="5"/>
  </si>
  <si>
    <t>(PS)住吉</t>
    <rPh sb="4" eb="5">
      <t>ス</t>
    </rPh>
    <rPh sb="5" eb="6">
      <t>キチ</t>
    </rPh>
    <phoneticPr fontId="13"/>
  </si>
  <si>
    <t>(PS)道の尾・滑石</t>
    <rPh sb="4" eb="5">
      <t>ミチ</t>
    </rPh>
    <rPh sb="6" eb="7">
      <t>オ</t>
    </rPh>
    <rPh sb="8" eb="9">
      <t>ナメ</t>
    </rPh>
    <rPh sb="9" eb="10">
      <t>イシ</t>
    </rPh>
    <phoneticPr fontId="5"/>
  </si>
  <si>
    <t>(PS)滑石西部</t>
    <rPh sb="4" eb="5">
      <t>ナメ</t>
    </rPh>
    <rPh sb="5" eb="6">
      <t>イシ</t>
    </rPh>
    <rPh sb="6" eb="7">
      <t>ニシ</t>
    </rPh>
    <rPh sb="7" eb="8">
      <t>ブ</t>
    </rPh>
    <phoneticPr fontId="5"/>
  </si>
  <si>
    <t>(PS)式見</t>
    <rPh sb="4" eb="5">
      <t>シキ</t>
    </rPh>
    <rPh sb="5" eb="6">
      <t>ミ</t>
    </rPh>
    <phoneticPr fontId="5"/>
  </si>
  <si>
    <t>(PS)福田西部</t>
    <rPh sb="4" eb="6">
      <t>フクダ</t>
    </rPh>
    <rPh sb="6" eb="8">
      <t>セイブ</t>
    </rPh>
    <phoneticPr fontId="5"/>
  </si>
  <si>
    <t>(PS)村松</t>
    <rPh sb="4" eb="6">
      <t>ムラマツ</t>
    </rPh>
    <phoneticPr fontId="5"/>
  </si>
  <si>
    <t>(PS)矢上南</t>
    <rPh sb="4" eb="6">
      <t>ヤガミ</t>
    </rPh>
    <rPh sb="6" eb="7">
      <t>ミナミ</t>
    </rPh>
    <phoneticPr fontId="4"/>
  </si>
  <si>
    <t>(PS)矢上</t>
    <rPh sb="4" eb="5">
      <t>ヤ</t>
    </rPh>
    <rPh sb="5" eb="6">
      <t>ウエ</t>
    </rPh>
    <phoneticPr fontId="4"/>
  </si>
  <si>
    <t>(PS)東長崎</t>
    <rPh sb="4" eb="5">
      <t>ヒガシ</t>
    </rPh>
    <rPh sb="5" eb="7">
      <t>ナガサキ</t>
    </rPh>
    <phoneticPr fontId="4"/>
  </si>
  <si>
    <t>(PS)古賀･つつじヶ丘団地</t>
    <rPh sb="4" eb="6">
      <t>コガ</t>
    </rPh>
    <rPh sb="11" eb="14">
      <t>オカダンチ</t>
    </rPh>
    <phoneticPr fontId="4"/>
  </si>
  <si>
    <t>(PS)長与高田</t>
    <rPh sb="4" eb="6">
      <t>ナガヨ</t>
    </rPh>
    <rPh sb="6" eb="8">
      <t>コウダ</t>
    </rPh>
    <phoneticPr fontId="4"/>
  </si>
  <si>
    <t>(PS)長与南</t>
    <rPh sb="4" eb="6">
      <t>ナガヨ</t>
    </rPh>
    <rPh sb="6" eb="7">
      <t>ミナミ</t>
    </rPh>
    <phoneticPr fontId="4"/>
  </si>
  <si>
    <t>(PS)時津</t>
    <rPh sb="4" eb="6">
      <t>トキツ</t>
    </rPh>
    <phoneticPr fontId="4"/>
  </si>
  <si>
    <t>(PS)時津中央</t>
    <rPh sb="4" eb="6">
      <t>トキツ</t>
    </rPh>
    <rPh sb="6" eb="8">
      <t>チュウオウ</t>
    </rPh>
    <phoneticPr fontId="4"/>
  </si>
  <si>
    <t>Nポス</t>
    <phoneticPr fontId="2"/>
  </si>
  <si>
    <t>日野K</t>
    <rPh sb="0" eb="2">
      <t>ヒノ</t>
    </rPh>
    <phoneticPr fontId="2"/>
  </si>
  <si>
    <r>
      <t>古賀･つつじヶ丘団地</t>
    </r>
    <r>
      <rPr>
        <sz val="16"/>
        <color rgb="FF000000"/>
        <rFont val="BIZ UDゴシック"/>
        <family val="3"/>
        <charset val="128"/>
      </rPr>
      <t>AMSK</t>
    </r>
    <rPh sb="0" eb="2">
      <t>コガ</t>
    </rPh>
    <rPh sb="7" eb="10">
      <t>オカダンチ</t>
    </rPh>
    <phoneticPr fontId="4"/>
  </si>
  <si>
    <r>
      <t>新大工</t>
    </r>
    <r>
      <rPr>
        <sz val="16"/>
        <color rgb="FF000000"/>
        <rFont val="BIZ UDゴシック"/>
        <family val="3"/>
        <charset val="128"/>
      </rPr>
      <t>AMNK</t>
    </r>
    <rPh sb="0" eb="1">
      <t>シン</t>
    </rPh>
    <rPh sb="1" eb="3">
      <t>ダイク</t>
    </rPh>
    <phoneticPr fontId="3"/>
  </si>
  <si>
    <r>
      <t>西山片淵</t>
    </r>
    <r>
      <rPr>
        <sz val="16"/>
        <color rgb="FF000000"/>
        <rFont val="BIZ UDゴシック"/>
        <family val="3"/>
        <charset val="128"/>
      </rPr>
      <t>AMNSK</t>
    </r>
    <rPh sb="0" eb="2">
      <t>ニシヤマ</t>
    </rPh>
    <rPh sb="2" eb="4">
      <t>カタフチ</t>
    </rPh>
    <phoneticPr fontId="3"/>
  </si>
  <si>
    <r>
      <t>桜馬場</t>
    </r>
    <r>
      <rPr>
        <sz val="16"/>
        <color rgb="FF000000"/>
        <rFont val="BIZ UDゴシック"/>
        <family val="3"/>
        <charset val="128"/>
      </rPr>
      <t>AMNK</t>
    </r>
    <rPh sb="0" eb="1">
      <t>サクラ</t>
    </rPh>
    <rPh sb="1" eb="3">
      <t>ババ</t>
    </rPh>
    <phoneticPr fontId="3"/>
  </si>
  <si>
    <r>
      <t>立山桜町</t>
    </r>
    <r>
      <rPr>
        <sz val="16"/>
        <color rgb="FF000000"/>
        <rFont val="BIZ UDゴシック"/>
        <family val="3"/>
        <charset val="128"/>
      </rPr>
      <t>AMN</t>
    </r>
    <rPh sb="0" eb="2">
      <t>タテヤマ</t>
    </rPh>
    <rPh sb="2" eb="4">
      <t>サクラマチ</t>
    </rPh>
    <phoneticPr fontId="3"/>
  </si>
  <si>
    <r>
      <t>駅前</t>
    </r>
    <r>
      <rPr>
        <sz val="16"/>
        <color rgb="FF000000"/>
        <rFont val="BIZ UDゴシック"/>
        <family val="3"/>
        <charset val="128"/>
      </rPr>
      <t>AN</t>
    </r>
    <rPh sb="0" eb="2">
      <t>エキマエ</t>
    </rPh>
    <phoneticPr fontId="3"/>
  </si>
  <si>
    <r>
      <t>宝町天神</t>
    </r>
    <r>
      <rPr>
        <sz val="16"/>
        <color rgb="FF000000"/>
        <rFont val="BIZ UDゴシック"/>
        <family val="3"/>
        <charset val="128"/>
      </rPr>
      <t>AMNSK</t>
    </r>
    <rPh sb="0" eb="2">
      <t>タカラマチ</t>
    </rPh>
    <rPh sb="2" eb="4">
      <t>テンジン</t>
    </rPh>
    <phoneticPr fontId="3"/>
  </si>
  <si>
    <r>
      <t>本河内</t>
    </r>
    <r>
      <rPr>
        <sz val="16"/>
        <color rgb="FF000000"/>
        <rFont val="BIZ UDゴシック"/>
        <family val="3"/>
        <charset val="128"/>
      </rPr>
      <t>AMNK</t>
    </r>
    <rPh sb="0" eb="1">
      <t>ホン</t>
    </rPh>
    <rPh sb="1" eb="3">
      <t>カワチ</t>
    </rPh>
    <phoneticPr fontId="3"/>
  </si>
  <si>
    <r>
      <t>(PS)</t>
    </r>
    <r>
      <rPr>
        <sz val="20"/>
        <color rgb="FFFF0000"/>
        <rFont val="BIZ UDゴシック"/>
        <family val="3"/>
        <charset val="128"/>
      </rPr>
      <t>★</t>
    </r>
    <r>
      <rPr>
        <sz val="20"/>
        <rFont val="BIZ UDゴシック"/>
        <family val="3"/>
        <charset val="128"/>
      </rPr>
      <t>高島</t>
    </r>
    <rPh sb="5" eb="7">
      <t>タカシマ</t>
    </rPh>
    <phoneticPr fontId="5"/>
  </si>
  <si>
    <r>
      <rPr>
        <sz val="20"/>
        <color indexed="10"/>
        <rFont val="BIZ UDゴシック"/>
        <family val="3"/>
        <charset val="128"/>
      </rPr>
      <t>★</t>
    </r>
    <r>
      <rPr>
        <sz val="20"/>
        <color indexed="8"/>
        <rFont val="BIZ UDゴシック"/>
        <family val="3"/>
        <charset val="128"/>
      </rPr>
      <t>松島</t>
    </r>
    <rPh sb="1" eb="3">
      <t>マツシマ</t>
    </rPh>
    <phoneticPr fontId="2"/>
  </si>
  <si>
    <r>
      <rPr>
        <sz val="20"/>
        <color indexed="10"/>
        <rFont val="BIZ UDゴシック"/>
        <family val="3"/>
        <charset val="128"/>
      </rPr>
      <t>★</t>
    </r>
    <r>
      <rPr>
        <sz val="20"/>
        <color indexed="8"/>
        <rFont val="BIZ UDゴシック"/>
        <family val="3"/>
        <charset val="128"/>
      </rPr>
      <t>宇久</t>
    </r>
    <r>
      <rPr>
        <sz val="20"/>
        <color rgb="FF000000"/>
        <rFont val="BIZ UDゴシック"/>
        <family val="3"/>
        <charset val="128"/>
      </rPr>
      <t>Y</t>
    </r>
    <rPh sb="1" eb="3">
      <t>ウク</t>
    </rPh>
    <phoneticPr fontId="2"/>
  </si>
  <si>
    <r>
      <rPr>
        <sz val="20"/>
        <color indexed="10"/>
        <rFont val="BIZ UDゴシック"/>
        <family val="3"/>
        <charset val="128"/>
      </rPr>
      <t>★</t>
    </r>
    <r>
      <rPr>
        <sz val="20"/>
        <rFont val="BIZ UDゴシック"/>
        <family val="3"/>
        <charset val="128"/>
      </rPr>
      <t>青島</t>
    </r>
    <rPh sb="1" eb="3">
      <t>アオシマ</t>
    </rPh>
    <phoneticPr fontId="3"/>
  </si>
  <si>
    <r>
      <rPr>
        <sz val="20"/>
        <color indexed="10"/>
        <rFont val="BIZ UDゴシック"/>
        <family val="3"/>
        <charset val="128"/>
      </rPr>
      <t>★</t>
    </r>
    <r>
      <rPr>
        <sz val="20"/>
        <color indexed="8"/>
        <rFont val="BIZ UDゴシック"/>
        <family val="3"/>
        <charset val="128"/>
      </rPr>
      <t>壱岐</t>
    </r>
    <rPh sb="1" eb="3">
      <t>イキ</t>
    </rPh>
    <phoneticPr fontId="2"/>
  </si>
  <si>
    <r>
      <rPr>
        <sz val="20"/>
        <color indexed="10"/>
        <rFont val="BIZ UDゴシック"/>
        <family val="3"/>
        <charset val="128"/>
      </rPr>
      <t>★</t>
    </r>
    <r>
      <rPr>
        <sz val="20"/>
        <color indexed="8"/>
        <rFont val="BIZ UDゴシック"/>
        <family val="3"/>
        <charset val="128"/>
      </rPr>
      <t>福江</t>
    </r>
    <rPh sb="1" eb="3">
      <t>フクエ</t>
    </rPh>
    <phoneticPr fontId="2"/>
  </si>
  <si>
    <r>
      <t>西海</t>
    </r>
    <r>
      <rPr>
        <sz val="16"/>
        <color rgb="FF000000"/>
        <rFont val="BIZ UDゴシック"/>
        <family val="3"/>
        <charset val="128"/>
      </rPr>
      <t>K</t>
    </r>
    <rPh sb="0" eb="2">
      <t>サイカイ</t>
    </rPh>
    <phoneticPr fontId="2"/>
  </si>
  <si>
    <r>
      <rPr>
        <sz val="20"/>
        <color indexed="10"/>
        <rFont val="BIZ UDゴシック"/>
        <family val="3"/>
        <charset val="128"/>
      </rPr>
      <t>★</t>
    </r>
    <r>
      <rPr>
        <sz val="20"/>
        <color indexed="8"/>
        <rFont val="BIZ UDゴシック"/>
        <family val="3"/>
        <charset val="128"/>
      </rPr>
      <t>厳原</t>
    </r>
    <r>
      <rPr>
        <sz val="16"/>
        <color rgb="FF000000"/>
        <rFont val="BIZ UDゴシック"/>
        <family val="3"/>
        <charset val="128"/>
      </rPr>
      <t>AMYNSK</t>
    </r>
    <rPh sb="1" eb="3">
      <t>イズハラ</t>
    </rPh>
    <phoneticPr fontId="2"/>
  </si>
  <si>
    <r>
      <rPr>
        <sz val="20"/>
        <color indexed="10"/>
        <rFont val="BIZ UDゴシック"/>
        <family val="3"/>
        <charset val="128"/>
      </rPr>
      <t>★</t>
    </r>
    <r>
      <rPr>
        <sz val="20"/>
        <color indexed="8"/>
        <rFont val="BIZ UDゴシック"/>
        <family val="3"/>
        <charset val="128"/>
      </rPr>
      <t>北魚目</t>
    </r>
    <r>
      <rPr>
        <sz val="16"/>
        <color rgb="FF000000"/>
        <rFont val="BIZ UDゴシック"/>
        <family val="3"/>
        <charset val="128"/>
      </rPr>
      <t>AMN</t>
    </r>
    <rPh sb="1" eb="2">
      <t>キタ</t>
    </rPh>
    <rPh sb="2" eb="3">
      <t>ウオ</t>
    </rPh>
    <rPh sb="3" eb="4">
      <t>メ</t>
    </rPh>
    <phoneticPr fontId="2"/>
  </si>
  <si>
    <r>
      <rPr>
        <sz val="20"/>
        <color indexed="10"/>
        <rFont val="BIZ UDゴシック"/>
        <family val="3"/>
        <charset val="128"/>
      </rPr>
      <t>★</t>
    </r>
    <r>
      <rPr>
        <sz val="20"/>
        <color indexed="8"/>
        <rFont val="BIZ UDゴシック"/>
        <family val="3"/>
        <charset val="128"/>
      </rPr>
      <t>魚目</t>
    </r>
    <r>
      <rPr>
        <sz val="16"/>
        <color rgb="FF000000"/>
        <rFont val="BIZ UDゴシック"/>
        <family val="3"/>
        <charset val="128"/>
      </rPr>
      <t>AMYNK</t>
    </r>
    <rPh sb="1" eb="3">
      <t>ウオノメ</t>
    </rPh>
    <phoneticPr fontId="2"/>
  </si>
  <si>
    <r>
      <rPr>
        <sz val="20"/>
        <color indexed="10"/>
        <rFont val="BIZ UDゴシック"/>
        <family val="3"/>
        <charset val="128"/>
      </rPr>
      <t>★</t>
    </r>
    <r>
      <rPr>
        <sz val="20"/>
        <color indexed="8"/>
        <rFont val="BIZ UDゴシック"/>
        <family val="3"/>
        <charset val="128"/>
      </rPr>
      <t>青方</t>
    </r>
    <r>
      <rPr>
        <sz val="16"/>
        <color rgb="FF000000"/>
        <rFont val="BIZ UDゴシック"/>
        <family val="3"/>
        <charset val="128"/>
      </rPr>
      <t>AMYNK</t>
    </r>
    <rPh sb="1" eb="2">
      <t>アオ</t>
    </rPh>
    <rPh sb="2" eb="3">
      <t>カタ</t>
    </rPh>
    <phoneticPr fontId="3"/>
  </si>
  <si>
    <r>
      <rPr>
        <sz val="20"/>
        <color indexed="10"/>
        <rFont val="BIZ UDゴシック"/>
        <family val="3"/>
        <charset val="128"/>
      </rPr>
      <t>★</t>
    </r>
    <r>
      <rPr>
        <sz val="20"/>
        <color indexed="8"/>
        <rFont val="BIZ UDゴシック"/>
        <family val="3"/>
        <charset val="128"/>
      </rPr>
      <t>若松</t>
    </r>
    <r>
      <rPr>
        <sz val="16"/>
        <color rgb="FF000000"/>
        <rFont val="BIZ UDゴシック"/>
        <family val="3"/>
        <charset val="128"/>
      </rPr>
      <t>AMYNK</t>
    </r>
    <rPh sb="1" eb="3">
      <t>ワカマツ</t>
    </rPh>
    <phoneticPr fontId="3"/>
  </si>
  <si>
    <r>
      <t>八幡･浜町</t>
    </r>
    <r>
      <rPr>
        <sz val="16"/>
        <color rgb="FF000000"/>
        <rFont val="BIZ UDゴシック"/>
        <family val="3"/>
        <charset val="128"/>
      </rPr>
      <t>AMNSK</t>
    </r>
    <phoneticPr fontId="2"/>
  </si>
  <si>
    <r>
      <t>大浦</t>
    </r>
    <r>
      <rPr>
        <sz val="16"/>
        <color rgb="FF000000"/>
        <rFont val="BIZ UDゴシック"/>
        <family val="3"/>
        <charset val="128"/>
      </rPr>
      <t>ANSK</t>
    </r>
    <rPh sb="0" eb="2">
      <t>オオウラ</t>
    </rPh>
    <phoneticPr fontId="3"/>
  </si>
  <si>
    <r>
      <t>戸町(出雲含む)</t>
    </r>
    <r>
      <rPr>
        <sz val="16"/>
        <color rgb="FF000000"/>
        <rFont val="BIZ UDゴシック"/>
        <family val="3"/>
        <charset val="128"/>
      </rPr>
      <t>MK</t>
    </r>
    <rPh sb="0" eb="2">
      <t>トマチ</t>
    </rPh>
    <rPh sb="3" eb="5">
      <t>イズモ</t>
    </rPh>
    <rPh sb="5" eb="6">
      <t>フク</t>
    </rPh>
    <phoneticPr fontId="2"/>
  </si>
  <si>
    <r>
      <t>深堀</t>
    </r>
    <r>
      <rPr>
        <sz val="16"/>
        <color rgb="FF000000"/>
        <rFont val="BIZ UDゴシック"/>
        <family val="3"/>
        <charset val="128"/>
      </rPr>
      <t>M</t>
    </r>
    <rPh sb="0" eb="2">
      <t>フカホリ</t>
    </rPh>
    <phoneticPr fontId="2"/>
  </si>
  <si>
    <r>
      <t>平山</t>
    </r>
    <r>
      <rPr>
        <sz val="16"/>
        <color rgb="FF000000"/>
        <rFont val="BIZ UDゴシック"/>
        <family val="3"/>
        <charset val="128"/>
      </rPr>
      <t>M</t>
    </r>
    <rPh sb="0" eb="2">
      <t>ヒラヤマ</t>
    </rPh>
    <phoneticPr fontId="2"/>
  </si>
  <si>
    <r>
      <t>日吉</t>
    </r>
    <r>
      <rPr>
        <sz val="16"/>
        <color rgb="FF000000"/>
        <rFont val="BIZ UDゴシック"/>
        <family val="3"/>
        <charset val="128"/>
      </rPr>
      <t>AMN</t>
    </r>
    <rPh sb="0" eb="2">
      <t>ヒヨシ</t>
    </rPh>
    <phoneticPr fontId="2"/>
  </si>
  <si>
    <r>
      <t>香焼</t>
    </r>
    <r>
      <rPr>
        <sz val="16"/>
        <color rgb="FF000000"/>
        <rFont val="BIZ UDゴシック"/>
        <family val="3"/>
        <charset val="128"/>
      </rPr>
      <t>AMNK</t>
    </r>
    <rPh sb="0" eb="1">
      <t>カオ</t>
    </rPh>
    <rPh sb="1" eb="2">
      <t>ヤ</t>
    </rPh>
    <phoneticPr fontId="3"/>
  </si>
  <si>
    <r>
      <t>蚊焼</t>
    </r>
    <r>
      <rPr>
        <sz val="16"/>
        <color rgb="FF000000"/>
        <rFont val="BIZ UDゴシック"/>
        <family val="3"/>
        <charset val="128"/>
      </rPr>
      <t>AMNK</t>
    </r>
    <rPh sb="0" eb="1">
      <t>カ</t>
    </rPh>
    <rPh sb="1" eb="2">
      <t>ヤキ</t>
    </rPh>
    <phoneticPr fontId="3"/>
  </si>
  <si>
    <r>
      <t>高浜</t>
    </r>
    <r>
      <rPr>
        <sz val="16"/>
        <color rgb="FF000000"/>
        <rFont val="BIZ UDゴシック"/>
        <family val="3"/>
        <charset val="128"/>
      </rPr>
      <t>AMY</t>
    </r>
    <rPh sb="0" eb="2">
      <t>タカハマ</t>
    </rPh>
    <phoneticPr fontId="3"/>
  </si>
  <si>
    <r>
      <t>野母</t>
    </r>
    <r>
      <rPr>
        <sz val="16"/>
        <color rgb="FF000000"/>
        <rFont val="BIZ UDゴシック"/>
        <family val="3"/>
        <charset val="128"/>
      </rPr>
      <t>AMN</t>
    </r>
    <rPh sb="0" eb="1">
      <t>ノ</t>
    </rPh>
    <rPh sb="1" eb="2">
      <t>ハハ</t>
    </rPh>
    <phoneticPr fontId="3"/>
  </si>
  <si>
    <r>
      <rPr>
        <sz val="20"/>
        <color rgb="FFFF0000"/>
        <rFont val="BIZ UDゴシック"/>
        <family val="3"/>
        <charset val="128"/>
      </rPr>
      <t>★</t>
    </r>
    <r>
      <rPr>
        <sz val="20"/>
        <color indexed="8"/>
        <rFont val="BIZ UDゴシック"/>
        <family val="3"/>
        <charset val="128"/>
      </rPr>
      <t>高島</t>
    </r>
    <r>
      <rPr>
        <sz val="16"/>
        <color rgb="FF000000"/>
        <rFont val="BIZ UDゴシック"/>
        <family val="3"/>
        <charset val="128"/>
      </rPr>
      <t>AMYN</t>
    </r>
    <rPh sb="1" eb="3">
      <t>タカシマ</t>
    </rPh>
    <phoneticPr fontId="3"/>
  </si>
  <si>
    <r>
      <t>伊王島</t>
    </r>
    <r>
      <rPr>
        <sz val="16"/>
        <color rgb="FF000000"/>
        <rFont val="BIZ UDゴシック"/>
        <family val="3"/>
        <charset val="128"/>
      </rPr>
      <t>AMYN</t>
    </r>
    <rPh sb="0" eb="3">
      <t>イオウジマ</t>
    </rPh>
    <phoneticPr fontId="3"/>
  </si>
  <si>
    <r>
      <t>小榊</t>
    </r>
    <r>
      <rPr>
        <sz val="16"/>
        <color rgb="FF000000"/>
        <rFont val="BIZ UDゴシック"/>
        <family val="3"/>
        <charset val="128"/>
      </rPr>
      <t>AMNSK</t>
    </r>
    <rPh sb="0" eb="1">
      <t>コ</t>
    </rPh>
    <rPh sb="1" eb="2">
      <t>サカキ</t>
    </rPh>
    <phoneticPr fontId="3"/>
  </si>
  <si>
    <r>
      <t>福田東部</t>
    </r>
    <r>
      <rPr>
        <sz val="16"/>
        <color rgb="FF000000"/>
        <rFont val="BIZ UDゴシック"/>
        <family val="3"/>
        <charset val="128"/>
      </rPr>
      <t>AMNK</t>
    </r>
    <rPh sb="0" eb="2">
      <t>フクダ</t>
    </rPh>
    <rPh sb="2" eb="4">
      <t>トウブ</t>
    </rPh>
    <phoneticPr fontId="3"/>
  </si>
  <si>
    <r>
      <t>稲佐</t>
    </r>
    <r>
      <rPr>
        <sz val="16"/>
        <color rgb="FF000000"/>
        <rFont val="BIZ UDゴシック"/>
        <family val="3"/>
        <charset val="128"/>
      </rPr>
      <t>AMNK</t>
    </r>
    <rPh sb="0" eb="1">
      <t>イネ</t>
    </rPh>
    <rPh sb="1" eb="2">
      <t>タスク</t>
    </rPh>
    <phoneticPr fontId="3"/>
  </si>
  <si>
    <r>
      <t>城山</t>
    </r>
    <r>
      <rPr>
        <sz val="16"/>
        <color rgb="FF000000"/>
        <rFont val="BIZ UDゴシック"/>
        <family val="3"/>
        <charset val="128"/>
      </rPr>
      <t>AMNK</t>
    </r>
    <rPh sb="0" eb="1">
      <t>シロ</t>
    </rPh>
    <rPh sb="1" eb="2">
      <t>ヤマ</t>
    </rPh>
    <phoneticPr fontId="3"/>
  </si>
  <si>
    <r>
      <t>城栄</t>
    </r>
    <r>
      <rPr>
        <sz val="16"/>
        <color rgb="FF000000"/>
        <rFont val="BIZ UDゴシック"/>
        <family val="3"/>
        <charset val="128"/>
      </rPr>
      <t>AMNSK</t>
    </r>
    <rPh sb="0" eb="1">
      <t>シロ</t>
    </rPh>
    <rPh sb="1" eb="2">
      <t>エイ</t>
    </rPh>
    <phoneticPr fontId="3"/>
  </si>
  <si>
    <r>
      <t>浦上駅前</t>
    </r>
    <r>
      <rPr>
        <sz val="16"/>
        <color rgb="FF000000"/>
        <rFont val="BIZ UDゴシック"/>
        <family val="3"/>
        <charset val="128"/>
      </rPr>
      <t>AMNSK</t>
    </r>
    <rPh sb="0" eb="2">
      <t>ウラカミ</t>
    </rPh>
    <rPh sb="2" eb="4">
      <t>エキマエ</t>
    </rPh>
    <phoneticPr fontId="3"/>
  </si>
  <si>
    <r>
      <t>大手</t>
    </r>
    <r>
      <rPr>
        <sz val="16"/>
        <color rgb="FF000000"/>
        <rFont val="BIZ UDゴシック"/>
        <family val="3"/>
        <charset val="128"/>
      </rPr>
      <t>AMNSK</t>
    </r>
    <rPh sb="0" eb="1">
      <t>オオ</t>
    </rPh>
    <rPh sb="1" eb="2">
      <t>テ</t>
    </rPh>
    <phoneticPr fontId="14"/>
  </si>
  <si>
    <r>
      <t>川平</t>
    </r>
    <r>
      <rPr>
        <sz val="16"/>
        <color rgb="FF000000"/>
        <rFont val="BIZ UDゴシック"/>
        <family val="3"/>
        <charset val="128"/>
      </rPr>
      <t>ANK</t>
    </r>
    <rPh sb="0" eb="1">
      <t>カワ</t>
    </rPh>
    <rPh sb="1" eb="2">
      <t>ヒラ</t>
    </rPh>
    <phoneticPr fontId="3"/>
  </si>
  <si>
    <r>
      <t>道の尾・滑石</t>
    </r>
    <r>
      <rPr>
        <sz val="16"/>
        <color rgb="FF000000"/>
        <rFont val="BIZ UDゴシック"/>
        <family val="3"/>
        <charset val="128"/>
      </rPr>
      <t>AMNSK</t>
    </r>
    <rPh sb="0" eb="1">
      <t>ミチ</t>
    </rPh>
    <rPh sb="2" eb="3">
      <t>オ</t>
    </rPh>
    <rPh sb="4" eb="5">
      <t>ナメ</t>
    </rPh>
    <rPh sb="5" eb="6">
      <t>イシ</t>
    </rPh>
    <phoneticPr fontId="3"/>
  </si>
  <si>
    <r>
      <t>滑石西部</t>
    </r>
    <r>
      <rPr>
        <sz val="16"/>
        <color rgb="FF000000"/>
        <rFont val="BIZ UDゴシック"/>
        <family val="3"/>
        <charset val="128"/>
      </rPr>
      <t>MS</t>
    </r>
    <rPh sb="0" eb="1">
      <t>ナメ</t>
    </rPh>
    <rPh sb="1" eb="2">
      <t>イシ</t>
    </rPh>
    <rPh sb="2" eb="3">
      <t>ニシ</t>
    </rPh>
    <rPh sb="3" eb="4">
      <t>ブ</t>
    </rPh>
    <phoneticPr fontId="3"/>
  </si>
  <si>
    <r>
      <t>新港</t>
    </r>
    <r>
      <rPr>
        <sz val="16"/>
        <color rgb="FF000000"/>
        <rFont val="BIZ UDゴシック"/>
        <family val="3"/>
        <charset val="128"/>
      </rPr>
      <t>MSK</t>
    </r>
    <rPh sb="0" eb="1">
      <t>シン</t>
    </rPh>
    <rPh sb="1" eb="2">
      <t>ミナト</t>
    </rPh>
    <phoneticPr fontId="3"/>
  </si>
  <si>
    <r>
      <t>村松</t>
    </r>
    <r>
      <rPr>
        <sz val="16"/>
        <color rgb="FF000000"/>
        <rFont val="BIZ UDゴシック"/>
        <family val="3"/>
        <charset val="128"/>
      </rPr>
      <t>AMK</t>
    </r>
    <rPh sb="0" eb="2">
      <t>ムラマツ</t>
    </rPh>
    <phoneticPr fontId="3"/>
  </si>
  <si>
    <r>
      <t>長浦</t>
    </r>
    <r>
      <rPr>
        <sz val="16"/>
        <color rgb="FF000000"/>
        <rFont val="BIZ UDゴシック"/>
        <family val="3"/>
        <charset val="128"/>
      </rPr>
      <t>AMNK</t>
    </r>
    <rPh sb="0" eb="1">
      <t>ナガ</t>
    </rPh>
    <rPh sb="1" eb="2">
      <t>ウラ</t>
    </rPh>
    <phoneticPr fontId="3"/>
  </si>
  <si>
    <r>
      <t>黒崎･神浦</t>
    </r>
    <r>
      <rPr>
        <sz val="16"/>
        <color rgb="FF000000"/>
        <rFont val="BIZ UDゴシック"/>
        <family val="3"/>
        <charset val="128"/>
      </rPr>
      <t>AMYNK</t>
    </r>
    <rPh sb="0" eb="2">
      <t>クロサキ</t>
    </rPh>
    <rPh sb="3" eb="5">
      <t>コウノウラ</t>
    </rPh>
    <phoneticPr fontId="14"/>
  </si>
  <si>
    <r>
      <t>★</t>
    </r>
    <r>
      <rPr>
        <sz val="20"/>
        <rFont val="BIZ UDゴシック"/>
        <family val="3"/>
        <charset val="128"/>
      </rPr>
      <t>池島</t>
    </r>
    <r>
      <rPr>
        <sz val="16"/>
        <rFont val="BIZ UDゴシック"/>
        <family val="3"/>
        <charset val="128"/>
      </rPr>
      <t>MN</t>
    </r>
    <rPh sb="1" eb="3">
      <t>イケシマ</t>
    </rPh>
    <phoneticPr fontId="3"/>
  </si>
  <si>
    <r>
      <t>矢上南</t>
    </r>
    <r>
      <rPr>
        <sz val="16"/>
        <color rgb="FF000000"/>
        <rFont val="BIZ UDゴシック"/>
        <family val="3"/>
        <charset val="128"/>
      </rPr>
      <t>AMNK</t>
    </r>
    <rPh sb="0" eb="2">
      <t>ヤガミ</t>
    </rPh>
    <rPh sb="2" eb="3">
      <t>ミナミ</t>
    </rPh>
    <phoneticPr fontId="4"/>
  </si>
  <si>
    <r>
      <t>矢上</t>
    </r>
    <r>
      <rPr>
        <sz val="16"/>
        <color rgb="FF000000"/>
        <rFont val="BIZ UDゴシック"/>
        <family val="3"/>
        <charset val="128"/>
      </rPr>
      <t>AMNSK</t>
    </r>
    <rPh sb="0" eb="1">
      <t>ヤ</t>
    </rPh>
    <rPh sb="1" eb="2">
      <t>ウエ</t>
    </rPh>
    <phoneticPr fontId="4"/>
  </si>
  <si>
    <r>
      <t>東長崎</t>
    </r>
    <r>
      <rPr>
        <sz val="16"/>
        <color rgb="FF000000"/>
        <rFont val="BIZ UDゴシック"/>
        <family val="3"/>
        <charset val="128"/>
      </rPr>
      <t>AMNSK</t>
    </r>
    <rPh sb="0" eb="1">
      <t>ヒガシ</t>
    </rPh>
    <rPh sb="1" eb="3">
      <t>ナガサキ</t>
    </rPh>
    <phoneticPr fontId="4"/>
  </si>
  <si>
    <r>
      <t>時津中央</t>
    </r>
    <r>
      <rPr>
        <sz val="16"/>
        <color rgb="FF000000"/>
        <rFont val="BIZ UDゴシック"/>
        <family val="3"/>
        <charset val="128"/>
      </rPr>
      <t>AMNK</t>
    </r>
    <rPh sb="0" eb="2">
      <t>トキツ</t>
    </rPh>
    <rPh sb="2" eb="4">
      <t>チュウオウ</t>
    </rPh>
    <phoneticPr fontId="4"/>
  </si>
  <si>
    <r>
      <t>中央大浦</t>
    </r>
    <r>
      <rPr>
        <sz val="16"/>
        <color rgb="FF000000"/>
        <rFont val="BIZ UDゴシック"/>
        <family val="3"/>
        <charset val="128"/>
      </rPr>
      <t>S</t>
    </r>
    <rPh sb="0" eb="2">
      <t>チュウオウ</t>
    </rPh>
    <rPh sb="2" eb="4">
      <t>オオウラ</t>
    </rPh>
    <phoneticPr fontId="4"/>
  </si>
  <si>
    <r>
      <t>戸町</t>
    </r>
    <r>
      <rPr>
        <sz val="16"/>
        <color rgb="FF000000"/>
        <rFont val="BIZ UDゴシック"/>
        <family val="3"/>
        <charset val="128"/>
      </rPr>
      <t>S</t>
    </r>
    <rPh sb="0" eb="1">
      <t>ト</t>
    </rPh>
    <rPh sb="1" eb="2">
      <t>マチ</t>
    </rPh>
    <phoneticPr fontId="2"/>
  </si>
  <si>
    <r>
      <t>川平</t>
    </r>
    <r>
      <rPr>
        <sz val="16"/>
        <color rgb="FF000000"/>
        <rFont val="BIZ UDゴシック"/>
        <family val="3"/>
        <charset val="128"/>
      </rPr>
      <t>S</t>
    </r>
    <rPh sb="0" eb="2">
      <t>カワヒラ</t>
    </rPh>
    <phoneticPr fontId="2"/>
  </si>
  <si>
    <r>
      <t>中川</t>
    </r>
    <r>
      <rPr>
        <sz val="16"/>
        <color rgb="FF000000"/>
        <rFont val="BIZ UDゴシック"/>
        <family val="3"/>
        <charset val="128"/>
      </rPr>
      <t>K</t>
    </r>
    <rPh sb="0" eb="2">
      <t>ナカガワ</t>
    </rPh>
    <phoneticPr fontId="3"/>
  </si>
  <si>
    <r>
      <t>西山</t>
    </r>
    <r>
      <rPr>
        <b/>
        <sz val="16"/>
        <rFont val="BIZ UDゴシック"/>
        <family val="3"/>
        <charset val="128"/>
      </rPr>
      <t>K</t>
    </r>
    <rPh sb="0" eb="1">
      <t>ニシ</t>
    </rPh>
    <rPh sb="1" eb="2">
      <t>ヤマ</t>
    </rPh>
    <phoneticPr fontId="3"/>
  </si>
  <si>
    <r>
      <t>新戸町</t>
    </r>
    <r>
      <rPr>
        <sz val="16"/>
        <color rgb="FF000000"/>
        <rFont val="BIZ UDゴシック"/>
        <family val="3"/>
        <charset val="128"/>
      </rPr>
      <t>ANK</t>
    </r>
    <rPh sb="0" eb="1">
      <t>シン</t>
    </rPh>
    <rPh sb="1" eb="3">
      <t>トマチ</t>
    </rPh>
    <phoneticPr fontId="4"/>
  </si>
  <si>
    <r>
      <t>南長崎</t>
    </r>
    <r>
      <rPr>
        <sz val="16"/>
        <color rgb="FF000000"/>
        <rFont val="BIZ UDゴシック"/>
        <family val="3"/>
        <charset val="128"/>
      </rPr>
      <t>ANK</t>
    </r>
    <rPh sb="0" eb="1">
      <t>ミナミ</t>
    </rPh>
    <rPh sb="1" eb="3">
      <t>ナガサキ</t>
    </rPh>
    <phoneticPr fontId="4"/>
  </si>
  <si>
    <r>
      <t>浦上</t>
    </r>
    <r>
      <rPr>
        <sz val="16"/>
        <color rgb="FF000000"/>
        <rFont val="BIZ UDゴシック"/>
        <family val="3"/>
        <charset val="128"/>
      </rPr>
      <t>K</t>
    </r>
    <rPh sb="0" eb="2">
      <t>ウラカミ</t>
    </rPh>
    <phoneticPr fontId="3"/>
  </si>
  <si>
    <r>
      <t>住吉</t>
    </r>
    <r>
      <rPr>
        <sz val="16"/>
        <color rgb="FF000000"/>
        <rFont val="BIZ UDゴシック"/>
        <family val="3"/>
        <charset val="128"/>
      </rPr>
      <t>K</t>
    </r>
    <rPh sb="0" eb="2">
      <t>スミヨシ</t>
    </rPh>
    <phoneticPr fontId="3"/>
  </si>
  <si>
    <r>
      <t>三原･女の都</t>
    </r>
    <r>
      <rPr>
        <sz val="16"/>
        <color rgb="FF000000"/>
        <rFont val="BIZ UDゴシック"/>
        <family val="3"/>
        <charset val="128"/>
      </rPr>
      <t>K</t>
    </r>
    <rPh sb="0" eb="2">
      <t>ミハラ</t>
    </rPh>
    <rPh sb="3" eb="4">
      <t>オンナ</t>
    </rPh>
    <rPh sb="5" eb="6">
      <t>ミヤコ</t>
    </rPh>
    <phoneticPr fontId="3"/>
  </si>
  <si>
    <r>
      <t>滑石</t>
    </r>
    <r>
      <rPr>
        <sz val="16"/>
        <color rgb="FF000000"/>
        <rFont val="BIZ UDゴシック"/>
        <family val="3"/>
        <charset val="128"/>
      </rPr>
      <t>ANK</t>
    </r>
    <rPh sb="0" eb="1">
      <t>ナメ</t>
    </rPh>
    <rPh sb="1" eb="2">
      <t>イシ</t>
    </rPh>
    <phoneticPr fontId="5"/>
  </si>
  <si>
    <r>
      <t>北部</t>
    </r>
    <r>
      <rPr>
        <sz val="16"/>
        <color rgb="FF000000"/>
        <rFont val="BIZ UDゴシック"/>
        <family val="3"/>
        <charset val="128"/>
      </rPr>
      <t>AN</t>
    </r>
    <rPh sb="0" eb="2">
      <t>ホクブ</t>
    </rPh>
    <phoneticPr fontId="5"/>
  </si>
  <si>
    <r>
      <t>長与</t>
    </r>
    <r>
      <rPr>
        <sz val="16"/>
        <color rgb="FF000000"/>
        <rFont val="BIZ UDゴシック"/>
        <family val="3"/>
        <charset val="128"/>
      </rPr>
      <t>K</t>
    </r>
    <rPh sb="0" eb="2">
      <t>ナガヨ</t>
    </rPh>
    <phoneticPr fontId="3"/>
  </si>
  <si>
    <r>
      <t>時津</t>
    </r>
    <r>
      <rPr>
        <sz val="16"/>
        <color rgb="FF000000"/>
        <rFont val="BIZ UDゴシック"/>
        <family val="3"/>
        <charset val="128"/>
      </rPr>
      <t>N</t>
    </r>
    <rPh sb="0" eb="2">
      <t>トキツ</t>
    </rPh>
    <phoneticPr fontId="2"/>
  </si>
  <si>
    <r>
      <t>大瀬戸</t>
    </r>
    <r>
      <rPr>
        <sz val="16"/>
        <rFont val="BIZ UDゴシック"/>
        <family val="3"/>
        <charset val="128"/>
      </rPr>
      <t>AMYNK</t>
    </r>
    <rPh sb="0" eb="3">
      <t>オオセト</t>
    </rPh>
    <phoneticPr fontId="3"/>
  </si>
  <si>
    <r>
      <t>西海西部</t>
    </r>
    <r>
      <rPr>
        <sz val="16"/>
        <color rgb="FF000000"/>
        <rFont val="BIZ UDゴシック"/>
        <family val="3"/>
        <charset val="128"/>
      </rPr>
      <t>AMNK</t>
    </r>
    <rPh sb="0" eb="4">
      <t>サイカイセイブ</t>
    </rPh>
    <phoneticPr fontId="2"/>
  </si>
  <si>
    <r>
      <t>琴海北部</t>
    </r>
    <r>
      <rPr>
        <sz val="16"/>
        <color rgb="FF000000"/>
        <rFont val="BIZ UDゴシック"/>
        <family val="3"/>
        <charset val="128"/>
      </rPr>
      <t>AMYNSK</t>
    </r>
    <rPh sb="0" eb="2">
      <t>キンカイ</t>
    </rPh>
    <rPh sb="2" eb="4">
      <t>ホクブ</t>
    </rPh>
    <rPh sb="4" eb="5">
      <t>カナグシ</t>
    </rPh>
    <phoneticPr fontId="3"/>
  </si>
  <si>
    <r>
      <t>北諌早</t>
    </r>
    <r>
      <rPr>
        <sz val="16"/>
        <color rgb="FF000000"/>
        <rFont val="BIZ UDゴシック"/>
        <family val="3"/>
        <charset val="128"/>
      </rPr>
      <t>M</t>
    </r>
    <rPh sb="0" eb="1">
      <t>キタ</t>
    </rPh>
    <rPh sb="1" eb="3">
      <t>イサハヤ</t>
    </rPh>
    <phoneticPr fontId="2"/>
  </si>
  <si>
    <r>
      <t>西諌早</t>
    </r>
    <r>
      <rPr>
        <sz val="16"/>
        <color rgb="FF000000"/>
        <rFont val="BIZ UDゴシック"/>
        <family val="3"/>
        <charset val="128"/>
      </rPr>
      <t>K</t>
    </r>
    <rPh sb="0" eb="1">
      <t>ニシ</t>
    </rPh>
    <rPh sb="1" eb="3">
      <t>イサハヤ</t>
    </rPh>
    <phoneticPr fontId="2"/>
  </si>
  <si>
    <r>
      <t>諌早インター</t>
    </r>
    <r>
      <rPr>
        <sz val="16"/>
        <color rgb="FF000000"/>
        <rFont val="BIZ UDゴシック"/>
        <family val="3"/>
        <charset val="128"/>
      </rPr>
      <t>K</t>
    </r>
    <rPh sb="0" eb="2">
      <t>イサハヤ</t>
    </rPh>
    <phoneticPr fontId="3"/>
  </si>
  <si>
    <r>
      <t>高来</t>
    </r>
    <r>
      <rPr>
        <sz val="16"/>
        <color rgb="FF000000"/>
        <rFont val="BIZ UDゴシック"/>
        <family val="3"/>
        <charset val="128"/>
      </rPr>
      <t>AMYNSK</t>
    </r>
    <rPh sb="0" eb="2">
      <t>タカキ</t>
    </rPh>
    <phoneticPr fontId="3"/>
  </si>
  <si>
    <r>
      <t>喜々津</t>
    </r>
    <r>
      <rPr>
        <sz val="16"/>
        <color rgb="FF000000"/>
        <rFont val="BIZ UDゴシック"/>
        <family val="3"/>
        <charset val="128"/>
      </rPr>
      <t>ANK</t>
    </r>
    <rPh sb="0" eb="3">
      <t>キキツ</t>
    </rPh>
    <phoneticPr fontId="5"/>
  </si>
  <si>
    <r>
      <t>島原松尾</t>
    </r>
    <r>
      <rPr>
        <sz val="16"/>
        <color rgb="FF000000"/>
        <rFont val="BIZ UDゴシック"/>
        <family val="3"/>
        <charset val="128"/>
      </rPr>
      <t>AMYNK</t>
    </r>
    <rPh sb="0" eb="2">
      <t>シマバラ</t>
    </rPh>
    <rPh sb="2" eb="4">
      <t>マツオ</t>
    </rPh>
    <phoneticPr fontId="3"/>
  </si>
  <si>
    <r>
      <t>大三東</t>
    </r>
    <r>
      <rPr>
        <sz val="16"/>
        <color rgb="FF000000"/>
        <rFont val="BIZ UDゴシック"/>
        <family val="3"/>
        <charset val="128"/>
      </rPr>
      <t>AMYNK</t>
    </r>
    <rPh sb="0" eb="3">
      <t>ｵｵﾐｻｷ</t>
    </rPh>
    <phoneticPr fontId="3" type="halfwidthKatakana" alignment="distributed"/>
  </si>
  <si>
    <r>
      <t>島原北部</t>
    </r>
    <r>
      <rPr>
        <sz val="16"/>
        <rFont val="BIZ UDゴシック"/>
        <family val="3"/>
        <charset val="128"/>
      </rPr>
      <t>S</t>
    </r>
    <rPh sb="0" eb="1">
      <t>シマ</t>
    </rPh>
    <rPh sb="1" eb="2">
      <t>ハラ</t>
    </rPh>
    <rPh sb="2" eb="4">
      <t>ホクブ</t>
    </rPh>
    <phoneticPr fontId="2"/>
  </si>
  <si>
    <r>
      <t>島原北部</t>
    </r>
    <r>
      <rPr>
        <sz val="16"/>
        <rFont val="BIZ UDゴシック"/>
        <family val="3"/>
        <charset val="128"/>
      </rPr>
      <t>K</t>
    </r>
    <rPh sb="0" eb="2">
      <t>シマバラ</t>
    </rPh>
    <rPh sb="2" eb="4">
      <t>ホクブ</t>
    </rPh>
    <phoneticPr fontId="3"/>
  </si>
  <si>
    <r>
      <t>島原南部</t>
    </r>
    <r>
      <rPr>
        <sz val="16"/>
        <rFont val="BIZ UDゴシック"/>
        <family val="3"/>
        <charset val="128"/>
      </rPr>
      <t>K</t>
    </r>
    <rPh sb="0" eb="1">
      <t>シマ</t>
    </rPh>
    <rPh sb="1" eb="2">
      <t>ハラ</t>
    </rPh>
    <rPh sb="2" eb="4">
      <t>ナンブ</t>
    </rPh>
    <phoneticPr fontId="3"/>
  </si>
  <si>
    <r>
      <t>多比良</t>
    </r>
    <r>
      <rPr>
        <sz val="16"/>
        <color rgb="FF000000"/>
        <rFont val="BIZ UDゴシック"/>
        <family val="3"/>
        <charset val="128"/>
      </rPr>
      <t>AMNYK</t>
    </r>
    <rPh sb="0" eb="1">
      <t>タ</t>
    </rPh>
    <rPh sb="1" eb="2">
      <t>ヒ</t>
    </rPh>
    <rPh sb="2" eb="3">
      <t>リョウ</t>
    </rPh>
    <phoneticPr fontId="3"/>
  </si>
  <si>
    <r>
      <t>神代</t>
    </r>
    <r>
      <rPr>
        <sz val="16"/>
        <color rgb="FF000000"/>
        <rFont val="BIZ UDゴシック"/>
        <family val="3"/>
        <charset val="128"/>
      </rPr>
      <t>AMYNK</t>
    </r>
    <rPh sb="0" eb="2">
      <t>カミヨ</t>
    </rPh>
    <phoneticPr fontId="3"/>
  </si>
  <si>
    <r>
      <t>西郷</t>
    </r>
    <r>
      <rPr>
        <sz val="16"/>
        <color rgb="FF000000"/>
        <rFont val="BIZ UDゴシック"/>
        <family val="3"/>
        <charset val="128"/>
      </rPr>
      <t>AMYNK</t>
    </r>
    <rPh sb="0" eb="2">
      <t>サイゴウ</t>
    </rPh>
    <phoneticPr fontId="3"/>
  </si>
  <si>
    <r>
      <t>吾妻</t>
    </r>
    <r>
      <rPr>
        <sz val="16"/>
        <color rgb="FF000000"/>
        <rFont val="BIZ UDゴシック"/>
        <family val="3"/>
        <charset val="128"/>
      </rPr>
      <t>AMYNK</t>
    </r>
    <rPh sb="0" eb="1">
      <t>ゴ</t>
    </rPh>
    <rPh sb="1" eb="2">
      <t>ツマ</t>
    </rPh>
    <phoneticPr fontId="3"/>
  </si>
  <si>
    <r>
      <t>愛野</t>
    </r>
    <r>
      <rPr>
        <sz val="16"/>
        <color rgb="FF000000"/>
        <rFont val="BIZ UDゴシック"/>
        <family val="3"/>
        <charset val="128"/>
      </rPr>
      <t>AMNYSK</t>
    </r>
    <rPh sb="0" eb="2">
      <t>アイノ</t>
    </rPh>
    <phoneticPr fontId="3"/>
  </si>
  <si>
    <r>
      <t>小浜</t>
    </r>
    <r>
      <rPr>
        <sz val="16"/>
        <color rgb="FF000000"/>
        <rFont val="BIZ UDゴシック"/>
        <family val="3"/>
        <charset val="128"/>
      </rPr>
      <t>AMYNK</t>
    </r>
    <rPh sb="0" eb="2">
      <t>オバマ</t>
    </rPh>
    <phoneticPr fontId="3"/>
  </si>
  <si>
    <r>
      <t>雲仙</t>
    </r>
    <r>
      <rPr>
        <sz val="16"/>
        <color rgb="FF000000"/>
        <rFont val="BIZ UDゴシック"/>
        <family val="3"/>
        <charset val="128"/>
      </rPr>
      <t>AMNK</t>
    </r>
    <rPh sb="0" eb="2">
      <t>ウンゼン</t>
    </rPh>
    <phoneticPr fontId="3"/>
  </si>
  <si>
    <r>
      <t>北串山</t>
    </r>
    <r>
      <rPr>
        <sz val="16"/>
        <color rgb="FF000000"/>
        <rFont val="BIZ UDゴシック"/>
        <family val="3"/>
        <charset val="128"/>
      </rPr>
      <t>AM</t>
    </r>
    <rPh sb="0" eb="1">
      <t>キタ</t>
    </rPh>
    <rPh sb="1" eb="2">
      <t>クシ</t>
    </rPh>
    <rPh sb="2" eb="3">
      <t>ヤマ</t>
    </rPh>
    <phoneticPr fontId="3"/>
  </si>
  <si>
    <r>
      <t>南串山</t>
    </r>
    <r>
      <rPr>
        <sz val="16"/>
        <color rgb="FF000000"/>
        <rFont val="BIZ UDゴシック"/>
        <family val="3"/>
        <charset val="128"/>
      </rPr>
      <t>AMNSK</t>
    </r>
    <rPh sb="0" eb="3">
      <t>ミナミクシヤマ</t>
    </rPh>
    <phoneticPr fontId="3"/>
  </si>
  <si>
    <r>
      <t>加津佐</t>
    </r>
    <r>
      <rPr>
        <sz val="16"/>
        <color rgb="FF000000"/>
        <rFont val="BIZ UDゴシック"/>
        <family val="3"/>
        <charset val="128"/>
      </rPr>
      <t>A</t>
    </r>
    <rPh sb="0" eb="1">
      <t>カ</t>
    </rPh>
    <rPh sb="1" eb="2">
      <t>ツ</t>
    </rPh>
    <rPh sb="2" eb="3">
      <t>サ</t>
    </rPh>
    <phoneticPr fontId="2"/>
  </si>
  <si>
    <r>
      <t>布津</t>
    </r>
    <r>
      <rPr>
        <sz val="16"/>
        <color rgb="FF000000"/>
        <rFont val="BIZ UDゴシック"/>
        <family val="3"/>
        <charset val="128"/>
      </rPr>
      <t>AMYK</t>
    </r>
    <rPh sb="0" eb="2">
      <t>フツ</t>
    </rPh>
    <phoneticPr fontId="3"/>
  </si>
  <si>
    <r>
      <t>深江</t>
    </r>
    <r>
      <rPr>
        <sz val="16"/>
        <color rgb="FF000000"/>
        <rFont val="BIZ UDゴシック"/>
        <family val="3"/>
        <charset val="128"/>
      </rPr>
      <t>AMYK</t>
    </r>
    <rPh sb="0" eb="2">
      <t>フカエ</t>
    </rPh>
    <phoneticPr fontId="3"/>
  </si>
  <si>
    <r>
      <t>口加</t>
    </r>
    <r>
      <rPr>
        <sz val="16"/>
        <rFont val="BIZ UDゴシック"/>
        <family val="3"/>
        <charset val="128"/>
      </rPr>
      <t>MSK</t>
    </r>
    <rPh sb="0" eb="1">
      <t>クチ</t>
    </rPh>
    <rPh sb="1" eb="2">
      <t>カ</t>
    </rPh>
    <phoneticPr fontId="3"/>
  </si>
  <si>
    <r>
      <t>有家</t>
    </r>
    <r>
      <rPr>
        <sz val="16"/>
        <rFont val="BIZ UDゴシック"/>
        <family val="3"/>
        <charset val="128"/>
      </rPr>
      <t>K</t>
    </r>
    <rPh sb="0" eb="2">
      <t>アリエ</t>
    </rPh>
    <phoneticPr fontId="3"/>
  </si>
  <si>
    <r>
      <t>深江布津</t>
    </r>
    <r>
      <rPr>
        <sz val="16"/>
        <rFont val="BIZ UDゴシック"/>
        <family val="3"/>
        <charset val="128"/>
      </rPr>
      <t>A</t>
    </r>
    <rPh sb="0" eb="2">
      <t>フカエ</t>
    </rPh>
    <rPh sb="2" eb="4">
      <t>フツ</t>
    </rPh>
    <phoneticPr fontId="2"/>
  </si>
  <si>
    <r>
      <t>大村</t>
    </r>
    <r>
      <rPr>
        <sz val="16"/>
        <color rgb="FF000000"/>
        <rFont val="BIZ UDゴシック"/>
        <family val="3"/>
        <charset val="128"/>
      </rPr>
      <t>MS</t>
    </r>
    <rPh sb="0" eb="2">
      <t>オオムラ</t>
    </rPh>
    <phoneticPr fontId="2"/>
  </si>
  <si>
    <r>
      <t>大村東</t>
    </r>
    <r>
      <rPr>
        <sz val="16"/>
        <color rgb="FF000000"/>
        <rFont val="BIZ UDゴシック"/>
        <family val="3"/>
        <charset val="128"/>
      </rPr>
      <t>MS</t>
    </r>
    <rPh sb="0" eb="2">
      <t>オオムラ</t>
    </rPh>
    <rPh sb="2" eb="3">
      <t>ヒガシ</t>
    </rPh>
    <phoneticPr fontId="2"/>
  </si>
  <si>
    <r>
      <t>福重</t>
    </r>
    <r>
      <rPr>
        <sz val="16"/>
        <color rgb="FF000000"/>
        <rFont val="BIZ UDゴシック"/>
        <family val="3"/>
        <charset val="128"/>
      </rPr>
      <t>AMNK</t>
    </r>
    <rPh sb="0" eb="2">
      <t>フクシゲ</t>
    </rPh>
    <phoneticPr fontId="3"/>
  </si>
  <si>
    <r>
      <t>松原</t>
    </r>
    <r>
      <rPr>
        <sz val="16"/>
        <color rgb="FF000000"/>
        <rFont val="BIZ UDゴシック"/>
        <family val="3"/>
        <charset val="128"/>
      </rPr>
      <t>AMNSK</t>
    </r>
    <rPh sb="0" eb="2">
      <t>マツバラ</t>
    </rPh>
    <phoneticPr fontId="3"/>
  </si>
  <si>
    <r>
      <t>竹松</t>
    </r>
    <r>
      <rPr>
        <sz val="16"/>
        <rFont val="BIZ UDゴシック"/>
        <family val="3"/>
        <charset val="128"/>
      </rPr>
      <t>S</t>
    </r>
    <rPh sb="0" eb="2">
      <t>タケマツ</t>
    </rPh>
    <phoneticPr fontId="2"/>
  </si>
  <si>
    <r>
      <t>東彼杵</t>
    </r>
    <r>
      <rPr>
        <sz val="16"/>
        <color rgb="FF000000"/>
        <rFont val="BIZ UDゴシック"/>
        <family val="3"/>
        <charset val="128"/>
      </rPr>
      <t>AMNK</t>
    </r>
    <rPh sb="0" eb="1">
      <t>ヒガシ</t>
    </rPh>
    <rPh sb="1" eb="3">
      <t>ソノギ</t>
    </rPh>
    <phoneticPr fontId="3"/>
  </si>
  <si>
    <r>
      <t>川棚</t>
    </r>
    <r>
      <rPr>
        <sz val="16"/>
        <color rgb="FF000000"/>
        <rFont val="BIZ UDゴシック"/>
        <family val="3"/>
        <charset val="128"/>
      </rPr>
      <t>AMSK</t>
    </r>
    <rPh sb="0" eb="2">
      <t>カワタナ</t>
    </rPh>
    <phoneticPr fontId="3"/>
  </si>
  <si>
    <r>
      <t>波佐見</t>
    </r>
    <r>
      <rPr>
        <sz val="16"/>
        <color rgb="FF000000"/>
        <rFont val="BIZ UDゴシック"/>
        <family val="3"/>
        <charset val="128"/>
      </rPr>
      <t>AMNSK</t>
    </r>
    <rPh sb="0" eb="3">
      <t>ハサミ</t>
    </rPh>
    <phoneticPr fontId="3"/>
  </si>
  <si>
    <r>
      <t>日宇･天神</t>
    </r>
    <r>
      <rPr>
        <sz val="16"/>
        <color rgb="FF000000"/>
        <rFont val="BIZ UDゴシック"/>
        <family val="3"/>
        <charset val="128"/>
      </rPr>
      <t>MSK</t>
    </r>
    <rPh sb="0" eb="2">
      <t>ヒウ</t>
    </rPh>
    <rPh sb="3" eb="5">
      <t>テンジン</t>
    </rPh>
    <phoneticPr fontId="3"/>
  </si>
  <si>
    <r>
      <t>西部</t>
    </r>
    <r>
      <rPr>
        <sz val="16"/>
        <color rgb="FF000000"/>
        <rFont val="BIZ UDゴシック"/>
        <family val="3"/>
        <charset val="128"/>
      </rPr>
      <t>AN</t>
    </r>
    <rPh sb="0" eb="2">
      <t>セイブ</t>
    </rPh>
    <phoneticPr fontId="3"/>
  </si>
  <si>
    <r>
      <t>中里皆瀬</t>
    </r>
    <r>
      <rPr>
        <sz val="16"/>
        <color rgb="FF000000"/>
        <rFont val="BIZ UDゴシック"/>
        <family val="3"/>
        <charset val="128"/>
      </rPr>
      <t>K</t>
    </r>
    <rPh sb="0" eb="2">
      <t>ナカザト</t>
    </rPh>
    <rPh sb="2" eb="4">
      <t>ミナセ</t>
    </rPh>
    <phoneticPr fontId="3"/>
  </si>
  <si>
    <r>
      <t>三川内</t>
    </r>
    <r>
      <rPr>
        <sz val="16"/>
        <color rgb="FF000000"/>
        <rFont val="BIZ UDゴシック"/>
        <family val="3"/>
        <charset val="128"/>
      </rPr>
      <t>AMYNK</t>
    </r>
    <rPh sb="0" eb="3">
      <t>ミカワチ</t>
    </rPh>
    <phoneticPr fontId="2"/>
  </si>
  <si>
    <r>
      <t>吉井世知原</t>
    </r>
    <r>
      <rPr>
        <sz val="16"/>
        <color rgb="FF000000"/>
        <rFont val="BIZ UDゴシック"/>
        <family val="3"/>
        <charset val="128"/>
      </rPr>
      <t>AMNSK</t>
    </r>
    <rPh sb="0" eb="1">
      <t>キチ</t>
    </rPh>
    <rPh sb="1" eb="2">
      <t>イ</t>
    </rPh>
    <rPh sb="2" eb="5">
      <t>セチバル</t>
    </rPh>
    <phoneticPr fontId="3"/>
  </si>
  <si>
    <r>
      <t>江迎･鹿町</t>
    </r>
    <r>
      <rPr>
        <sz val="16"/>
        <color rgb="FF000000"/>
        <rFont val="BIZ UDゴシック"/>
        <family val="3"/>
        <charset val="128"/>
      </rPr>
      <t>AMNK</t>
    </r>
    <rPh sb="0" eb="2">
      <t>エムカエ</t>
    </rPh>
    <rPh sb="3" eb="5">
      <t>シカマチ</t>
    </rPh>
    <phoneticPr fontId="2"/>
  </si>
  <si>
    <r>
      <t>天神･日宇</t>
    </r>
    <r>
      <rPr>
        <sz val="16"/>
        <rFont val="BIZ UDゴシック"/>
        <family val="3"/>
        <charset val="128"/>
      </rPr>
      <t>S</t>
    </r>
    <rPh sb="0" eb="2">
      <t>テンジン</t>
    </rPh>
    <rPh sb="3" eb="5">
      <t>ヒウ</t>
    </rPh>
    <phoneticPr fontId="2"/>
  </si>
  <si>
    <r>
      <t>大宮･中央</t>
    </r>
    <r>
      <rPr>
        <sz val="16"/>
        <rFont val="BIZ UDゴシック"/>
        <family val="3"/>
        <charset val="128"/>
      </rPr>
      <t>S</t>
    </r>
    <rPh sb="0" eb="2">
      <t>オオミヤ</t>
    </rPh>
    <phoneticPr fontId="2"/>
  </si>
  <si>
    <r>
      <t>俵町</t>
    </r>
    <r>
      <rPr>
        <sz val="16"/>
        <rFont val="BIZ UDゴシック"/>
        <family val="3"/>
        <charset val="128"/>
      </rPr>
      <t>S</t>
    </r>
    <rPh sb="0" eb="2">
      <t>タワラマチ</t>
    </rPh>
    <phoneticPr fontId="2"/>
  </si>
  <si>
    <r>
      <t>大野</t>
    </r>
    <r>
      <rPr>
        <sz val="16"/>
        <rFont val="BIZ UDゴシック"/>
        <family val="3"/>
        <charset val="128"/>
      </rPr>
      <t>S</t>
    </r>
    <rPh sb="0" eb="2">
      <t>オオノ</t>
    </rPh>
    <phoneticPr fontId="2"/>
  </si>
  <si>
    <r>
      <t>日宇黒髪</t>
    </r>
    <r>
      <rPr>
        <sz val="16"/>
        <rFont val="BIZ UDゴシック"/>
        <family val="3"/>
        <charset val="128"/>
      </rPr>
      <t>K</t>
    </r>
    <rPh sb="0" eb="2">
      <t>ヒウ</t>
    </rPh>
    <rPh sb="2" eb="4">
      <t>クロカミ</t>
    </rPh>
    <phoneticPr fontId="3"/>
  </si>
  <si>
    <r>
      <t>天神</t>
    </r>
    <r>
      <rPr>
        <sz val="16"/>
        <rFont val="BIZ UDゴシック"/>
        <family val="3"/>
        <charset val="128"/>
      </rPr>
      <t>AN</t>
    </r>
    <rPh sb="0" eb="2">
      <t>テンジン</t>
    </rPh>
    <phoneticPr fontId="2"/>
  </si>
  <si>
    <r>
      <t>大宮汐見</t>
    </r>
    <r>
      <rPr>
        <sz val="16"/>
        <rFont val="BIZ UDゴシック"/>
        <family val="3"/>
        <charset val="128"/>
      </rPr>
      <t>AN</t>
    </r>
    <rPh sb="0" eb="2">
      <t>オオミヤ</t>
    </rPh>
    <rPh sb="2" eb="4">
      <t>シオミ</t>
    </rPh>
    <phoneticPr fontId="2"/>
  </si>
  <si>
    <r>
      <t>中央</t>
    </r>
    <r>
      <rPr>
        <sz val="16"/>
        <rFont val="BIZ UDゴシック"/>
        <family val="3"/>
        <charset val="128"/>
      </rPr>
      <t>K</t>
    </r>
    <rPh sb="0" eb="2">
      <t>チュウオウ</t>
    </rPh>
    <phoneticPr fontId="2"/>
  </si>
  <si>
    <r>
      <t>御船福田</t>
    </r>
    <r>
      <rPr>
        <sz val="16"/>
        <rFont val="BIZ UDゴシック"/>
        <family val="3"/>
        <charset val="128"/>
      </rPr>
      <t>K</t>
    </r>
    <rPh sb="0" eb="2">
      <t>オフネ</t>
    </rPh>
    <rPh sb="2" eb="4">
      <t>フクダ</t>
    </rPh>
    <phoneticPr fontId="2"/>
  </si>
  <si>
    <r>
      <t>早岐南</t>
    </r>
    <r>
      <rPr>
        <sz val="16"/>
        <rFont val="BIZ UDゴシック"/>
        <family val="3"/>
        <charset val="128"/>
      </rPr>
      <t>AMYSK</t>
    </r>
    <rPh sb="0" eb="2">
      <t>ハイキ</t>
    </rPh>
    <rPh sb="2" eb="3">
      <t>ミナミ</t>
    </rPh>
    <phoneticPr fontId="2"/>
  </si>
  <si>
    <r>
      <t>早岐･大塔</t>
    </r>
    <r>
      <rPr>
        <sz val="16"/>
        <rFont val="BIZ UDゴシック"/>
        <family val="3"/>
        <charset val="128"/>
      </rPr>
      <t>AMYSK</t>
    </r>
    <rPh sb="0" eb="2">
      <t>ハイキ</t>
    </rPh>
    <rPh sb="3" eb="5">
      <t>ダイトウ</t>
    </rPh>
    <phoneticPr fontId="2"/>
  </si>
  <si>
    <r>
      <t>黒髪･日宇</t>
    </r>
    <r>
      <rPr>
        <sz val="16"/>
        <rFont val="BIZ UDゴシック"/>
        <family val="3"/>
        <charset val="128"/>
      </rPr>
      <t>AMK</t>
    </r>
    <rPh sb="0" eb="2">
      <t>クロカミ</t>
    </rPh>
    <rPh sb="3" eb="5">
      <t>ヒウ</t>
    </rPh>
    <phoneticPr fontId="3"/>
  </si>
  <si>
    <r>
      <t>中央</t>
    </r>
    <r>
      <rPr>
        <sz val="16"/>
        <rFont val="BIZ UDゴシック"/>
        <family val="3"/>
        <charset val="128"/>
      </rPr>
      <t>A</t>
    </r>
    <rPh sb="0" eb="2">
      <t>チュウオウ</t>
    </rPh>
    <phoneticPr fontId="3"/>
  </si>
  <si>
    <r>
      <t>高梨</t>
    </r>
    <r>
      <rPr>
        <sz val="16"/>
        <rFont val="BIZ UDゴシック"/>
        <family val="3"/>
        <charset val="128"/>
      </rPr>
      <t>AK</t>
    </r>
    <rPh sb="0" eb="2">
      <t>タカナシ</t>
    </rPh>
    <phoneticPr fontId="3"/>
  </si>
  <si>
    <r>
      <t>日野</t>
    </r>
    <r>
      <rPr>
        <sz val="16"/>
        <rFont val="BIZ UDゴシック"/>
        <family val="3"/>
        <charset val="128"/>
      </rPr>
      <t>AMS</t>
    </r>
    <rPh sb="0" eb="1">
      <t>ヒ</t>
    </rPh>
    <rPh sb="1" eb="2">
      <t>ノ</t>
    </rPh>
    <phoneticPr fontId="3"/>
  </si>
  <si>
    <r>
      <t>俵町</t>
    </r>
    <r>
      <rPr>
        <sz val="16"/>
        <rFont val="BIZ UDゴシック"/>
        <family val="3"/>
        <charset val="128"/>
      </rPr>
      <t>AK</t>
    </r>
    <rPh sb="0" eb="2">
      <t>タワラマチ</t>
    </rPh>
    <phoneticPr fontId="3"/>
  </si>
  <si>
    <r>
      <t>大野</t>
    </r>
    <r>
      <rPr>
        <sz val="16"/>
        <rFont val="BIZ UDゴシック"/>
        <family val="3"/>
        <charset val="128"/>
      </rPr>
      <t>AK</t>
    </r>
    <rPh sb="0" eb="2">
      <t>オオノ</t>
    </rPh>
    <phoneticPr fontId="3"/>
  </si>
  <si>
    <r>
      <t>大野東</t>
    </r>
    <r>
      <rPr>
        <sz val="16"/>
        <rFont val="BIZ UDゴシック"/>
        <family val="3"/>
        <charset val="128"/>
      </rPr>
      <t>AK</t>
    </r>
    <rPh sb="0" eb="2">
      <t>オオノ</t>
    </rPh>
    <rPh sb="2" eb="3">
      <t>ヒガシ</t>
    </rPh>
    <phoneticPr fontId="3"/>
  </si>
  <si>
    <r>
      <t>相ノ浦</t>
    </r>
    <r>
      <rPr>
        <sz val="16"/>
        <rFont val="BIZ UDゴシック"/>
        <family val="3"/>
        <charset val="128"/>
      </rPr>
      <t>AMSK</t>
    </r>
    <rPh sb="0" eb="3">
      <t>アイノウラ</t>
    </rPh>
    <phoneticPr fontId="3"/>
  </si>
  <si>
    <r>
      <t>中里皆瀬</t>
    </r>
    <r>
      <rPr>
        <sz val="16"/>
        <rFont val="BIZ UDゴシック"/>
        <family val="3"/>
        <charset val="128"/>
      </rPr>
      <t>AM</t>
    </r>
    <rPh sb="0" eb="2">
      <t>ナカザト</t>
    </rPh>
    <rPh sb="2" eb="4">
      <t>ミナセ</t>
    </rPh>
    <phoneticPr fontId="3"/>
  </si>
  <si>
    <r>
      <t>佐々臼の浦</t>
    </r>
    <r>
      <rPr>
        <sz val="16"/>
        <color rgb="FF000000"/>
        <rFont val="BIZ UDゴシック"/>
        <family val="3"/>
        <charset val="128"/>
      </rPr>
      <t>AMNSK</t>
    </r>
    <rPh sb="0" eb="2">
      <t>サザ</t>
    </rPh>
    <rPh sb="2" eb="3">
      <t>ウス</t>
    </rPh>
    <rPh sb="4" eb="5">
      <t>ウラ</t>
    </rPh>
    <phoneticPr fontId="2"/>
  </si>
  <si>
    <r>
      <rPr>
        <sz val="20"/>
        <color indexed="10"/>
        <rFont val="BIZ UDゴシック"/>
        <family val="3"/>
        <charset val="128"/>
      </rPr>
      <t>★</t>
    </r>
    <r>
      <rPr>
        <sz val="20"/>
        <color indexed="8"/>
        <rFont val="BIZ UDゴシック"/>
        <family val="3"/>
        <charset val="128"/>
      </rPr>
      <t>小値賀</t>
    </r>
    <r>
      <rPr>
        <sz val="16"/>
        <color rgb="FF000000"/>
        <rFont val="BIZ UDゴシック"/>
        <family val="3"/>
        <charset val="128"/>
      </rPr>
      <t>AMYN</t>
    </r>
    <rPh sb="1" eb="2">
      <t>オ</t>
    </rPh>
    <rPh sb="2" eb="3">
      <t>ネ</t>
    </rPh>
    <rPh sb="3" eb="4">
      <t>ガ</t>
    </rPh>
    <phoneticPr fontId="2"/>
  </si>
  <si>
    <r>
      <t>田平</t>
    </r>
    <r>
      <rPr>
        <sz val="16"/>
        <color rgb="FF000000"/>
        <rFont val="BIZ UDゴシック"/>
        <family val="3"/>
        <charset val="128"/>
      </rPr>
      <t>AMNK</t>
    </r>
    <rPh sb="0" eb="1">
      <t>タ</t>
    </rPh>
    <rPh sb="1" eb="2">
      <t>ヒラ</t>
    </rPh>
    <phoneticPr fontId="2"/>
  </si>
  <si>
    <r>
      <rPr>
        <sz val="20"/>
        <color indexed="10"/>
        <rFont val="BIZ UDゴシック"/>
        <family val="3"/>
        <charset val="128"/>
      </rPr>
      <t>◎</t>
    </r>
    <r>
      <rPr>
        <sz val="20"/>
        <color indexed="8"/>
        <rFont val="BIZ UDゴシック"/>
        <family val="3"/>
        <charset val="128"/>
      </rPr>
      <t>生月</t>
    </r>
    <r>
      <rPr>
        <sz val="16"/>
        <color rgb="FF000000"/>
        <rFont val="BIZ UDゴシック"/>
        <family val="3"/>
        <charset val="128"/>
      </rPr>
      <t>AMYN</t>
    </r>
    <rPh sb="1" eb="3">
      <t>イキツキ</t>
    </rPh>
    <phoneticPr fontId="2"/>
  </si>
  <si>
    <r>
      <t>御厨</t>
    </r>
    <r>
      <rPr>
        <sz val="16"/>
        <color rgb="FF000000"/>
        <rFont val="BIZ UDゴシック"/>
        <family val="3"/>
        <charset val="128"/>
      </rPr>
      <t>AMNK</t>
    </r>
    <rPh sb="0" eb="1">
      <t>ミ</t>
    </rPh>
    <rPh sb="1" eb="2">
      <t>チュウボウ</t>
    </rPh>
    <phoneticPr fontId="3"/>
  </si>
  <si>
    <r>
      <t>今福</t>
    </r>
    <r>
      <rPr>
        <sz val="16"/>
        <color rgb="FF000000"/>
        <rFont val="BIZ UDゴシック"/>
        <family val="3"/>
        <charset val="128"/>
      </rPr>
      <t>AMNK</t>
    </r>
    <rPh sb="0" eb="2">
      <t>イマフク</t>
    </rPh>
    <phoneticPr fontId="3"/>
  </si>
  <si>
    <r>
      <rPr>
        <sz val="20"/>
        <color indexed="10"/>
        <rFont val="BIZ UDゴシック"/>
        <family val="3"/>
        <charset val="128"/>
      </rPr>
      <t>◎</t>
    </r>
    <r>
      <rPr>
        <sz val="20"/>
        <color indexed="8"/>
        <rFont val="BIZ UDゴシック"/>
        <family val="3"/>
        <charset val="128"/>
      </rPr>
      <t>福島</t>
    </r>
    <r>
      <rPr>
        <sz val="16"/>
        <color rgb="FF000000"/>
        <rFont val="BIZ UDゴシック"/>
        <family val="3"/>
        <charset val="128"/>
      </rPr>
      <t>AMNK</t>
    </r>
    <rPh sb="1" eb="3">
      <t>フクシマ</t>
    </rPh>
    <phoneticPr fontId="3"/>
  </si>
  <si>
    <r>
      <rPr>
        <sz val="20"/>
        <color indexed="10"/>
        <rFont val="BIZ UDゴシック"/>
        <family val="3"/>
        <charset val="128"/>
      </rPr>
      <t>★</t>
    </r>
    <r>
      <rPr>
        <sz val="20"/>
        <color indexed="8"/>
        <rFont val="BIZ UDゴシック"/>
        <family val="3"/>
        <charset val="128"/>
      </rPr>
      <t>五島中央</t>
    </r>
    <r>
      <rPr>
        <sz val="16"/>
        <color rgb="FF000000"/>
        <rFont val="BIZ UDゴシック"/>
        <family val="3"/>
        <charset val="128"/>
      </rPr>
      <t>MS</t>
    </r>
    <rPh sb="1" eb="3">
      <t>ゴトウ</t>
    </rPh>
    <rPh sb="3" eb="5">
      <t>チュウオウ</t>
    </rPh>
    <phoneticPr fontId="2"/>
  </si>
  <si>
    <r>
      <rPr>
        <sz val="20"/>
        <color indexed="10"/>
        <rFont val="BIZ UDゴシック"/>
        <family val="3"/>
        <charset val="128"/>
      </rPr>
      <t>★</t>
    </r>
    <r>
      <rPr>
        <sz val="20"/>
        <color indexed="8"/>
        <rFont val="BIZ UDゴシック"/>
        <family val="3"/>
        <charset val="128"/>
      </rPr>
      <t>崎山</t>
    </r>
    <r>
      <rPr>
        <sz val="16"/>
        <color rgb="FF000000"/>
        <rFont val="BIZ UDゴシック"/>
        <family val="3"/>
        <charset val="128"/>
      </rPr>
      <t>M</t>
    </r>
    <rPh sb="1" eb="3">
      <t>サキヤマ</t>
    </rPh>
    <phoneticPr fontId="2"/>
  </si>
  <si>
    <r>
      <rPr>
        <sz val="20"/>
        <color indexed="10"/>
        <rFont val="BIZ UDゴシック"/>
        <family val="3"/>
        <charset val="128"/>
      </rPr>
      <t>★</t>
    </r>
    <r>
      <rPr>
        <sz val="20"/>
        <color indexed="8"/>
        <rFont val="BIZ UDゴシック"/>
        <family val="3"/>
        <charset val="128"/>
      </rPr>
      <t>久賀島</t>
    </r>
    <r>
      <rPr>
        <sz val="16"/>
        <color rgb="FF000000"/>
        <rFont val="BIZ UDゴシック"/>
        <family val="3"/>
        <charset val="128"/>
      </rPr>
      <t>AM</t>
    </r>
    <rPh sb="1" eb="3">
      <t>クガ</t>
    </rPh>
    <rPh sb="3" eb="4">
      <t>シマ</t>
    </rPh>
    <phoneticPr fontId="2"/>
  </si>
  <si>
    <r>
      <rPr>
        <sz val="20"/>
        <color indexed="10"/>
        <rFont val="BIZ UDゴシック"/>
        <family val="3"/>
        <charset val="128"/>
      </rPr>
      <t>★</t>
    </r>
    <r>
      <rPr>
        <sz val="20"/>
        <color indexed="8"/>
        <rFont val="BIZ UDゴシック"/>
        <family val="3"/>
        <charset val="128"/>
      </rPr>
      <t>三井楽</t>
    </r>
    <r>
      <rPr>
        <sz val="16"/>
        <color rgb="FF000000"/>
        <rFont val="BIZ UDゴシック"/>
        <family val="3"/>
        <charset val="128"/>
      </rPr>
      <t>AMYN</t>
    </r>
    <rPh sb="1" eb="2">
      <t>３</t>
    </rPh>
    <rPh sb="2" eb="3">
      <t>イ</t>
    </rPh>
    <rPh sb="3" eb="4">
      <t>ラク</t>
    </rPh>
    <phoneticPr fontId="3"/>
  </si>
  <si>
    <r>
      <rPr>
        <sz val="20"/>
        <color indexed="10"/>
        <rFont val="BIZ UDゴシック"/>
        <family val="3"/>
        <charset val="128"/>
      </rPr>
      <t>★</t>
    </r>
    <r>
      <rPr>
        <sz val="20"/>
        <color indexed="8"/>
        <rFont val="BIZ UDゴシック"/>
        <family val="3"/>
        <charset val="128"/>
      </rPr>
      <t>玉之浦</t>
    </r>
    <r>
      <rPr>
        <sz val="16"/>
        <color rgb="FF000000"/>
        <rFont val="BIZ UDゴシック"/>
        <family val="3"/>
        <charset val="128"/>
      </rPr>
      <t>AMN</t>
    </r>
    <rPh sb="1" eb="2">
      <t>タマ</t>
    </rPh>
    <rPh sb="2" eb="3">
      <t>ノ</t>
    </rPh>
    <rPh sb="3" eb="4">
      <t>ウラ</t>
    </rPh>
    <phoneticPr fontId="3"/>
  </si>
  <si>
    <r>
      <rPr>
        <sz val="20"/>
        <color indexed="10"/>
        <rFont val="BIZ UDゴシック"/>
        <family val="3"/>
        <charset val="128"/>
      </rPr>
      <t>★</t>
    </r>
    <r>
      <rPr>
        <sz val="20"/>
        <rFont val="BIZ UDゴシック"/>
        <family val="3"/>
        <charset val="128"/>
      </rPr>
      <t>富江</t>
    </r>
    <r>
      <rPr>
        <sz val="16"/>
        <rFont val="BIZ UDゴシック"/>
        <family val="3"/>
        <charset val="128"/>
      </rPr>
      <t>A</t>
    </r>
    <rPh sb="1" eb="3">
      <t>トミエ</t>
    </rPh>
    <phoneticPr fontId="3"/>
  </si>
  <si>
    <r>
      <rPr>
        <sz val="20"/>
        <color indexed="10"/>
        <rFont val="BIZ UDゴシック"/>
        <family val="3"/>
        <charset val="128"/>
      </rPr>
      <t>★</t>
    </r>
    <r>
      <rPr>
        <sz val="20"/>
        <color indexed="8"/>
        <rFont val="BIZ UDゴシック"/>
        <family val="3"/>
        <charset val="128"/>
      </rPr>
      <t>福江</t>
    </r>
    <r>
      <rPr>
        <sz val="16"/>
        <color rgb="FF000000"/>
        <rFont val="BIZ UDゴシック"/>
        <family val="3"/>
        <charset val="128"/>
      </rPr>
      <t>NK</t>
    </r>
    <rPh sb="1" eb="3">
      <t>フクエ</t>
    </rPh>
    <phoneticPr fontId="2"/>
  </si>
  <si>
    <r>
      <rPr>
        <sz val="20"/>
        <color indexed="10"/>
        <rFont val="BIZ UDゴシック"/>
        <family val="3"/>
        <charset val="128"/>
      </rPr>
      <t>★</t>
    </r>
    <r>
      <rPr>
        <sz val="20"/>
        <color indexed="8"/>
        <rFont val="BIZ UDゴシック"/>
        <family val="3"/>
        <charset val="128"/>
      </rPr>
      <t>富江</t>
    </r>
    <r>
      <rPr>
        <sz val="16"/>
        <color rgb="FF000000"/>
        <rFont val="BIZ UDゴシック"/>
        <family val="3"/>
        <charset val="128"/>
      </rPr>
      <t>MY</t>
    </r>
    <rPh sb="1" eb="3">
      <t>トミエ</t>
    </rPh>
    <phoneticPr fontId="2"/>
  </si>
  <si>
    <r>
      <rPr>
        <sz val="20"/>
        <color indexed="10"/>
        <rFont val="BIZ UDゴシック"/>
        <family val="3"/>
        <charset val="128"/>
      </rPr>
      <t>★</t>
    </r>
    <r>
      <rPr>
        <sz val="20"/>
        <color indexed="8"/>
        <rFont val="BIZ UDゴシック"/>
        <family val="3"/>
        <charset val="128"/>
      </rPr>
      <t>有川</t>
    </r>
    <r>
      <rPr>
        <sz val="16"/>
        <color rgb="FF000000"/>
        <rFont val="BIZ UDゴシック"/>
        <family val="3"/>
        <charset val="128"/>
      </rPr>
      <t>AMYNK</t>
    </r>
    <rPh sb="1" eb="3">
      <t>アリカワ</t>
    </rPh>
    <phoneticPr fontId="3"/>
  </si>
  <si>
    <r>
      <rPr>
        <sz val="20"/>
        <color indexed="10"/>
        <rFont val="BIZ UDゴシック"/>
        <family val="3"/>
        <charset val="128"/>
      </rPr>
      <t>★</t>
    </r>
    <r>
      <rPr>
        <sz val="20"/>
        <color indexed="8"/>
        <rFont val="BIZ UDゴシック"/>
        <family val="3"/>
        <charset val="128"/>
      </rPr>
      <t>勝本</t>
    </r>
    <r>
      <rPr>
        <sz val="16"/>
        <color rgb="FF000000"/>
        <rFont val="BIZ UDゴシック"/>
        <family val="3"/>
        <charset val="128"/>
      </rPr>
      <t>AK</t>
    </r>
    <rPh sb="1" eb="3">
      <t>カツモト</t>
    </rPh>
    <phoneticPr fontId="2"/>
  </si>
  <si>
    <r>
      <rPr>
        <sz val="20"/>
        <color indexed="10"/>
        <rFont val="BIZ UDゴシック"/>
        <family val="3"/>
        <charset val="128"/>
      </rPr>
      <t>★</t>
    </r>
    <r>
      <rPr>
        <sz val="20"/>
        <color indexed="8"/>
        <rFont val="BIZ UDゴシック"/>
        <family val="3"/>
        <charset val="128"/>
      </rPr>
      <t>比田勝</t>
    </r>
    <r>
      <rPr>
        <sz val="16"/>
        <color rgb="FF000000"/>
        <rFont val="BIZ UDゴシック"/>
        <family val="3"/>
        <charset val="128"/>
      </rPr>
      <t>AMY</t>
    </r>
    <rPh sb="1" eb="2">
      <t>ヒ</t>
    </rPh>
    <rPh sb="2" eb="3">
      <t>タ</t>
    </rPh>
    <rPh sb="3" eb="4">
      <t>カツ</t>
    </rPh>
    <phoneticPr fontId="2"/>
  </si>
  <si>
    <r>
      <rPr>
        <sz val="20"/>
        <color indexed="10"/>
        <rFont val="BIZ UDゴシック"/>
        <family val="3"/>
        <charset val="128"/>
      </rPr>
      <t>★</t>
    </r>
    <r>
      <rPr>
        <sz val="20"/>
        <color indexed="8"/>
        <rFont val="BIZ UDゴシック"/>
        <family val="3"/>
        <charset val="128"/>
      </rPr>
      <t>佐須奈</t>
    </r>
    <r>
      <rPr>
        <sz val="16"/>
        <color rgb="FF000000"/>
        <rFont val="BIZ UDゴシック"/>
        <family val="3"/>
        <charset val="128"/>
      </rPr>
      <t>AM</t>
    </r>
    <rPh sb="1" eb="2">
      <t>サ</t>
    </rPh>
    <rPh sb="2" eb="3">
      <t>ス</t>
    </rPh>
    <rPh sb="3" eb="4">
      <t>ナ</t>
    </rPh>
    <phoneticPr fontId="2"/>
  </si>
  <si>
    <t>Ｎポス</t>
    <phoneticPr fontId="2"/>
  </si>
  <si>
    <t>※三原-西山片淵と住吉に統合202503</t>
    <rPh sb="1" eb="2">
      <t>3</t>
    </rPh>
    <rPh sb="2" eb="3">
      <t>ハラ</t>
    </rPh>
    <phoneticPr fontId="14"/>
  </si>
  <si>
    <r>
      <t>住吉</t>
    </r>
    <r>
      <rPr>
        <sz val="16"/>
        <color rgb="FF000000"/>
        <rFont val="BIZ UDゴシック"/>
        <family val="3"/>
        <charset val="128"/>
      </rPr>
      <t>AMYNSK</t>
    </r>
    <rPh sb="0" eb="1">
      <t>ス</t>
    </rPh>
    <rPh sb="1" eb="2">
      <t>キチ</t>
    </rPh>
    <phoneticPr fontId="13"/>
  </si>
  <si>
    <r>
      <t>福田西部</t>
    </r>
    <r>
      <rPr>
        <sz val="16"/>
        <color rgb="FF000000"/>
        <rFont val="BIZ UDゴシック"/>
        <family val="3"/>
        <charset val="128"/>
      </rPr>
      <t>AMYNK</t>
    </r>
    <rPh sb="0" eb="2">
      <t>フクダ</t>
    </rPh>
    <rPh sb="2" eb="4">
      <t>セイブ</t>
    </rPh>
    <phoneticPr fontId="3"/>
  </si>
  <si>
    <r>
      <t>茂木</t>
    </r>
    <r>
      <rPr>
        <sz val="16"/>
        <color rgb="FF000000"/>
        <rFont val="BIZ UDゴシック"/>
        <family val="3"/>
        <charset val="128"/>
      </rPr>
      <t>AMYNK</t>
    </r>
    <rPh sb="0" eb="2">
      <t>モギ</t>
    </rPh>
    <phoneticPr fontId="2"/>
  </si>
  <si>
    <r>
      <t>南が丘</t>
    </r>
    <r>
      <rPr>
        <sz val="16"/>
        <color rgb="FF000000"/>
        <rFont val="BIZ UDゴシック"/>
        <family val="3"/>
        <charset val="128"/>
      </rPr>
      <t>AMYNK</t>
    </r>
    <rPh sb="0" eb="1">
      <t>ミナミ</t>
    </rPh>
    <rPh sb="2" eb="3">
      <t>オカ</t>
    </rPh>
    <phoneticPr fontId="3"/>
  </si>
  <si>
    <r>
      <t>小島</t>
    </r>
    <r>
      <rPr>
        <sz val="16"/>
        <color rgb="FF000000"/>
        <rFont val="BIZ UDゴシック"/>
        <family val="3"/>
        <charset val="128"/>
      </rPr>
      <t>AMYNK</t>
    </r>
    <rPh sb="0" eb="2">
      <t>コジマ</t>
    </rPh>
    <phoneticPr fontId="3"/>
  </si>
  <si>
    <r>
      <t>田上</t>
    </r>
    <r>
      <rPr>
        <sz val="16"/>
        <color rgb="FF000000"/>
        <rFont val="BIZ UDゴシック"/>
        <family val="3"/>
        <charset val="128"/>
      </rPr>
      <t>AMYNSK</t>
    </r>
    <rPh sb="0" eb="2">
      <t>タガミ</t>
    </rPh>
    <phoneticPr fontId="3"/>
  </si>
  <si>
    <r>
      <t>加津佐</t>
    </r>
    <r>
      <rPr>
        <sz val="16"/>
        <rFont val="BIZ UDゴシック"/>
        <family val="3"/>
        <charset val="128"/>
      </rPr>
      <t>A</t>
    </r>
    <rPh sb="0" eb="1">
      <t>カ</t>
    </rPh>
    <rPh sb="1" eb="2">
      <t>ツ</t>
    </rPh>
    <rPh sb="2" eb="3">
      <t>サ</t>
    </rPh>
    <phoneticPr fontId="2"/>
  </si>
  <si>
    <r>
      <t>西海</t>
    </r>
    <r>
      <rPr>
        <sz val="16"/>
        <color rgb="FF000000"/>
        <rFont val="BIZ UDゴシック"/>
        <family val="3"/>
        <charset val="128"/>
      </rPr>
      <t>AMYNK</t>
    </r>
    <rPh sb="0" eb="2">
      <t>サイカイ</t>
    </rPh>
    <phoneticPr fontId="2"/>
  </si>
  <si>
    <r>
      <t>志佐</t>
    </r>
    <r>
      <rPr>
        <sz val="16"/>
        <color rgb="FF000000"/>
        <rFont val="BIZ UDゴシック"/>
        <family val="3"/>
        <charset val="128"/>
      </rPr>
      <t>AMNSK</t>
    </r>
    <rPh sb="0" eb="1">
      <t>シ</t>
    </rPh>
    <rPh sb="1" eb="2">
      <t>サ</t>
    </rPh>
    <phoneticPr fontId="3"/>
  </si>
  <si>
    <t xml:space="preserve"> </t>
    <phoneticPr fontId="2"/>
  </si>
  <si>
    <t xml:space="preserve">  </t>
    <phoneticPr fontId="2"/>
  </si>
  <si>
    <r>
      <t>有家･西有家</t>
    </r>
    <r>
      <rPr>
        <sz val="16"/>
        <color rgb="FF000000"/>
        <rFont val="BIZ UDゴシック"/>
        <family val="3"/>
        <charset val="128"/>
      </rPr>
      <t>AYNK</t>
    </r>
    <rPh sb="0" eb="2">
      <t>アリエ</t>
    </rPh>
    <rPh sb="3" eb="6">
      <t>ニシアリエ</t>
    </rPh>
    <phoneticPr fontId="2"/>
  </si>
  <si>
    <r>
      <t>平戸</t>
    </r>
    <r>
      <rPr>
        <sz val="16"/>
        <color rgb="FF000000"/>
        <rFont val="BIZ UDゴシック"/>
        <family val="3"/>
        <charset val="128"/>
      </rPr>
      <t>AMYNSK</t>
    </r>
    <rPh sb="0" eb="2">
      <t>ヒラド</t>
    </rPh>
    <phoneticPr fontId="2"/>
  </si>
  <si>
    <t>※平戸-長崎と統合202506</t>
    <rPh sb="1" eb="3">
      <t>ヒラド</t>
    </rPh>
    <rPh sb="4" eb="6">
      <t>ナガサキ</t>
    </rPh>
    <rPh sb="7" eb="9">
      <t>トウゴウ</t>
    </rPh>
    <phoneticPr fontId="2"/>
  </si>
  <si>
    <t>(PS)浦上駅前</t>
    <rPh sb="4" eb="6">
      <t>ウラカミ</t>
    </rPh>
    <rPh sb="6" eb="8">
      <t>エキマエ</t>
    </rPh>
    <phoneticPr fontId="3"/>
  </si>
  <si>
    <r>
      <t>大村</t>
    </r>
    <r>
      <rPr>
        <sz val="16"/>
        <rFont val="BIZ UDゴシック"/>
        <family val="3"/>
        <charset val="128"/>
      </rPr>
      <t>AK</t>
    </r>
    <rPh sb="0" eb="2">
      <t>オオムラ</t>
    </rPh>
    <phoneticPr fontId="2"/>
  </si>
  <si>
    <t>※大村西-大村東と統合202510</t>
    <rPh sb="1" eb="3">
      <t>オオムラ</t>
    </rPh>
    <rPh sb="3" eb="4">
      <t>ニシ</t>
    </rPh>
    <rPh sb="5" eb="7">
      <t>オオムラ</t>
    </rPh>
    <rPh sb="7" eb="8">
      <t>ヒガシ</t>
    </rPh>
    <rPh sb="9" eb="11">
      <t>トウゴウ</t>
    </rPh>
    <phoneticPr fontId="2"/>
  </si>
  <si>
    <r>
      <t>有馬</t>
    </r>
    <r>
      <rPr>
        <sz val="16"/>
        <color rgb="FF000000"/>
        <rFont val="BIZ UDゴシック"/>
        <family val="3"/>
        <charset val="128"/>
      </rPr>
      <t>AMNYK</t>
    </r>
    <rPh sb="0" eb="2">
      <t>アリマ</t>
    </rPh>
    <phoneticPr fontId="2"/>
  </si>
  <si>
    <r>
      <t>早岐</t>
    </r>
    <r>
      <rPr>
        <sz val="16"/>
        <color rgb="FF000000"/>
        <rFont val="BIZ UDゴシック"/>
        <family val="3"/>
        <charset val="128"/>
      </rPr>
      <t>AMYNSK</t>
    </r>
    <rPh sb="0" eb="2">
      <t>ハイキ</t>
    </rPh>
    <phoneticPr fontId="2"/>
  </si>
  <si>
    <t>※早岐西-長崎･早岐と統合202511</t>
    <rPh sb="1" eb="3">
      <t>ハイキ</t>
    </rPh>
    <rPh sb="3" eb="4">
      <t>ニシ</t>
    </rPh>
    <rPh sb="5" eb="7">
      <t>ナガサキ</t>
    </rPh>
    <rPh sb="8" eb="10">
      <t>ハイキ</t>
    </rPh>
    <rPh sb="11" eb="13">
      <t>トウゴウ</t>
    </rPh>
    <phoneticPr fontId="2"/>
  </si>
  <si>
    <r>
      <t>長与南</t>
    </r>
    <r>
      <rPr>
        <sz val="16"/>
        <color rgb="FF000000"/>
        <rFont val="BIZ UDゴシック"/>
        <family val="3"/>
        <charset val="128"/>
      </rPr>
      <t>AMNSK</t>
    </r>
    <rPh sb="0" eb="2">
      <t>ナガヨ</t>
    </rPh>
    <rPh sb="2" eb="3">
      <t>ミナミ</t>
    </rPh>
    <phoneticPr fontId="2"/>
  </si>
  <si>
    <r>
      <t>長与</t>
    </r>
    <r>
      <rPr>
        <sz val="16"/>
        <color rgb="FF000000"/>
        <rFont val="BIZ UDゴシック"/>
        <family val="3"/>
        <charset val="128"/>
      </rPr>
      <t>AMNSK</t>
    </r>
    <rPh sb="0" eb="2">
      <t>ナガヨ</t>
    </rPh>
    <phoneticPr fontId="2"/>
  </si>
  <si>
    <t>(PS)長与</t>
    <rPh sb="4" eb="6">
      <t>ナガヨ</t>
    </rPh>
    <phoneticPr fontId="4"/>
  </si>
  <si>
    <t>※長与-長崎と統合202512</t>
    <rPh sb="1" eb="3">
      <t>ナガヨ</t>
    </rPh>
    <rPh sb="4" eb="6">
      <t>ナガサキ</t>
    </rPh>
    <rPh sb="7" eb="9">
      <t>トウゴウ</t>
    </rPh>
    <phoneticPr fontId="2"/>
  </si>
  <si>
    <t>(PS)日宇天神</t>
    <rPh sb="4" eb="6">
      <t>ヒウ</t>
    </rPh>
    <rPh sb="6" eb="8">
      <t>テンジン</t>
    </rPh>
    <phoneticPr fontId="4"/>
  </si>
  <si>
    <t>(PS)中央西部</t>
    <rPh sb="4" eb="6">
      <t>チュウオウ</t>
    </rPh>
    <rPh sb="6" eb="8">
      <t>セイブ</t>
    </rPh>
    <phoneticPr fontId="4"/>
  </si>
  <si>
    <t>(PS)俵町稲荷</t>
    <rPh sb="4" eb="5">
      <t>タワラ</t>
    </rPh>
    <rPh sb="5" eb="6">
      <t>マチ</t>
    </rPh>
    <rPh sb="6" eb="8">
      <t>イナリ</t>
    </rPh>
    <phoneticPr fontId="4"/>
  </si>
  <si>
    <t>(PS)相浦日野</t>
    <rPh sb="4" eb="6">
      <t>アイノウラ</t>
    </rPh>
    <rPh sb="6" eb="8">
      <t>ヒノ</t>
    </rPh>
    <phoneticPr fontId="4"/>
  </si>
  <si>
    <t>(PS)吉井世知原佐々</t>
    <rPh sb="4" eb="6">
      <t>ヨシイ</t>
    </rPh>
    <rPh sb="6" eb="9">
      <t>セチバル</t>
    </rPh>
    <rPh sb="9" eb="11">
      <t>サザ</t>
    </rPh>
    <phoneticPr fontId="4"/>
  </si>
  <si>
    <t>(PS)波佐見</t>
    <rPh sb="4" eb="7">
      <t>ハサミ</t>
    </rPh>
    <phoneticPr fontId="4"/>
  </si>
  <si>
    <t>(PS)大村西</t>
    <rPh sb="4" eb="7">
      <t>オオムラニシ</t>
    </rPh>
    <phoneticPr fontId="4"/>
  </si>
  <si>
    <t>(PS)西諌早</t>
    <rPh sb="4" eb="7">
      <t>ニシイサハヤ</t>
    </rPh>
    <phoneticPr fontId="4"/>
  </si>
  <si>
    <t>(PS)諌早インター</t>
    <rPh sb="4" eb="6">
      <t>イサハヤ</t>
    </rPh>
    <phoneticPr fontId="4"/>
  </si>
  <si>
    <t>(PS)深堀･香焼</t>
    <rPh sb="4" eb="6">
      <t>フカホリ</t>
    </rPh>
    <rPh sb="7" eb="9">
      <t>コウヤギ</t>
    </rPh>
    <phoneticPr fontId="4"/>
  </si>
  <si>
    <t>(PS)蚊焼･平山</t>
    <rPh sb="4" eb="5">
      <t>カ</t>
    </rPh>
    <rPh sb="5" eb="6">
      <t>ヤキ</t>
    </rPh>
    <rPh sb="7" eb="9">
      <t>ヒラヤマ</t>
    </rPh>
    <phoneticPr fontId="5"/>
  </si>
  <si>
    <t>※(PS)稲佐-廃店202604</t>
    <rPh sb="5" eb="6">
      <t>イネ</t>
    </rPh>
    <rPh sb="6" eb="7">
      <t>タスク</t>
    </rPh>
    <rPh sb="8" eb="9">
      <t>ハイ</t>
    </rPh>
    <rPh sb="9" eb="10">
      <t>テン</t>
    </rPh>
    <phoneticPr fontId="5"/>
  </si>
  <si>
    <t>※岩瀬浦-奈良尾と統合202604</t>
    <rPh sb="1" eb="3">
      <t>イワセ</t>
    </rPh>
    <rPh sb="3" eb="4">
      <t>ウラ</t>
    </rPh>
    <rPh sb="5" eb="8">
      <t>ナラオ</t>
    </rPh>
    <rPh sb="9" eb="11">
      <t>トウゴウ</t>
    </rPh>
    <phoneticPr fontId="3"/>
  </si>
  <si>
    <r>
      <t>Nポス</t>
    </r>
    <r>
      <rPr>
        <sz val="18"/>
        <color rgb="FF000000"/>
        <rFont val="BIZ UDゴシック"/>
        <family val="3"/>
        <charset val="128"/>
      </rPr>
      <t>(PS)</t>
    </r>
    <r>
      <rPr>
        <sz val="18"/>
        <color indexed="8"/>
        <rFont val="BIZ UDゴシック"/>
        <family val="3"/>
        <charset val="128"/>
      </rPr>
      <t>　※火･金･土は以外は不可</t>
    </r>
    <rPh sb="9" eb="10">
      <t>カ</t>
    </rPh>
    <rPh sb="11" eb="12">
      <t>キン</t>
    </rPh>
    <rPh sb="13" eb="14">
      <t>ド</t>
    </rPh>
    <rPh sb="15" eb="17">
      <t>イガイ</t>
    </rPh>
    <phoneticPr fontId="2"/>
  </si>
  <si>
    <t xml:space="preserve">令和８年(2026年)４月改訂部数における統廃合および変更箇所(2025.11以降含む)
</t>
    <rPh sb="0" eb="2">
      <t>レイワ</t>
    </rPh>
    <rPh sb="9" eb="10">
      <t>ネン</t>
    </rPh>
    <rPh sb="39" eb="41">
      <t>イコウ</t>
    </rPh>
    <rPh sb="41" eb="42">
      <t>フク</t>
    </rPh>
    <phoneticPr fontId="2"/>
  </si>
  <si>
    <t>① 佐世保市　2025.11読売新聞「早岐西」が長崎新聞「早岐」へ統合。</t>
    <rPh sb="2" eb="6">
      <t>サセボシ</t>
    </rPh>
    <rPh sb="14" eb="16">
      <t>ヨミウリ</t>
    </rPh>
    <rPh sb="16" eb="18">
      <t>シンブン</t>
    </rPh>
    <rPh sb="19" eb="21">
      <t>ハイキ</t>
    </rPh>
    <rPh sb="21" eb="22">
      <t>ニシ</t>
    </rPh>
    <rPh sb="24" eb="28">
      <t>ナガサキシンブン</t>
    </rPh>
    <rPh sb="29" eb="31">
      <t>ハイキ</t>
    </rPh>
    <rPh sb="33" eb="35">
      <t>トウゴウ</t>
    </rPh>
    <phoneticPr fontId="2"/>
  </si>
  <si>
    <t>② 長崎市　2025.12長崎新聞「道の尾･滑石」の一部エリアを長崎新聞「滑石西部」へ移動。</t>
    <rPh sb="2" eb="5">
      <t>ナガサキシ</t>
    </rPh>
    <rPh sb="13" eb="15">
      <t>ナガサキ</t>
    </rPh>
    <rPh sb="15" eb="17">
      <t>シンブン</t>
    </rPh>
    <rPh sb="18" eb="19">
      <t>ミチ</t>
    </rPh>
    <rPh sb="20" eb="21">
      <t>オ</t>
    </rPh>
    <rPh sb="22" eb="24">
      <t>ナメシ</t>
    </rPh>
    <rPh sb="26" eb="28">
      <t>イチブ</t>
    </rPh>
    <rPh sb="32" eb="36">
      <t>ナガサキシンブン</t>
    </rPh>
    <rPh sb="37" eb="39">
      <t>ナメシ</t>
    </rPh>
    <rPh sb="39" eb="41">
      <t>セイブ</t>
    </rPh>
    <rPh sb="43" eb="45">
      <t>イドウ</t>
    </rPh>
    <phoneticPr fontId="2"/>
  </si>
  <si>
    <t>③ 西彼杵郡　2025.12毎日新聞「長与」が長崎新聞へ統合。長崎新聞「長与高田」を「長与」「長与高田」へ分割。</t>
    <rPh sb="2" eb="6">
      <t>ニシソノギグン</t>
    </rPh>
    <rPh sb="14" eb="16">
      <t>マイニチ</t>
    </rPh>
    <rPh sb="16" eb="18">
      <t>シンブン</t>
    </rPh>
    <rPh sb="19" eb="21">
      <t>ナガヨ</t>
    </rPh>
    <rPh sb="23" eb="27">
      <t>ナガサキシンブン</t>
    </rPh>
    <rPh sb="28" eb="30">
      <t>トウゴウ</t>
    </rPh>
    <rPh sb="31" eb="35">
      <t>ナガサキシンブン</t>
    </rPh>
    <rPh sb="36" eb="40">
      <t>ナガヨコウダ</t>
    </rPh>
    <rPh sb="43" eb="45">
      <t>ナガヨ</t>
    </rPh>
    <rPh sb="47" eb="51">
      <t>ナガヨコウダ</t>
    </rPh>
    <rPh sb="53" eb="55">
      <t>ブンカツ</t>
    </rPh>
    <phoneticPr fontId="2"/>
  </si>
  <si>
    <t>※(PS)香焼-深堀に統合202604</t>
    <rPh sb="5" eb="6">
      <t>カオ</t>
    </rPh>
    <rPh sb="6" eb="7">
      <t>ヤ</t>
    </rPh>
    <rPh sb="8" eb="10">
      <t>フカホリ</t>
    </rPh>
    <rPh sb="11" eb="13">
      <t>トウゴウ</t>
    </rPh>
    <phoneticPr fontId="5"/>
  </si>
  <si>
    <t>④ 長崎市　2026.4(PS)香焼が(PS)深堀と統合し(PS)深堀･香焼と店名変更。(PS)稲佐は廃店</t>
    <rPh sb="2" eb="5">
      <t>ナガサキシ</t>
    </rPh>
    <rPh sb="16" eb="18">
      <t>コウヤギ</t>
    </rPh>
    <rPh sb="23" eb="25">
      <t>フカホリ</t>
    </rPh>
    <rPh sb="26" eb="28">
      <t>トウゴウ</t>
    </rPh>
    <rPh sb="33" eb="35">
      <t>フカホリ</t>
    </rPh>
    <rPh sb="36" eb="38">
      <t>コウヤギ</t>
    </rPh>
    <rPh sb="39" eb="43">
      <t>テンメイヘンコウ</t>
    </rPh>
    <rPh sb="48" eb="50">
      <t>イナサ</t>
    </rPh>
    <rPh sb="51" eb="52">
      <t>ハイ</t>
    </rPh>
    <rPh sb="52" eb="53">
      <t>テン</t>
    </rPh>
    <phoneticPr fontId="2"/>
  </si>
  <si>
    <t>⑤ 諫早市･大村市･東彼杵郡・佐世保市　2026.4 Nポス新店「西諌早､諫早インター､大村西､波佐見､日宇天神､中央西部､俵町稲荷､相浦日野､吉井世知原佐々､江迎鹿町」</t>
    <rPh sb="2" eb="5">
      <t>イサハヤシ</t>
    </rPh>
    <rPh sb="6" eb="9">
      <t>オオムラシ</t>
    </rPh>
    <rPh sb="10" eb="14">
      <t>ヒガシソノギグン</t>
    </rPh>
    <rPh sb="15" eb="19">
      <t>サセボシ</t>
    </rPh>
    <rPh sb="30" eb="32">
      <t>シンテン</t>
    </rPh>
    <rPh sb="33" eb="36">
      <t>ニシイサハヤ</t>
    </rPh>
    <rPh sb="37" eb="39">
      <t>イサハヤ</t>
    </rPh>
    <rPh sb="44" eb="47">
      <t>オオムラニシ</t>
    </rPh>
    <rPh sb="48" eb="51">
      <t>ハサミ</t>
    </rPh>
    <rPh sb="52" eb="56">
      <t>ヒウテンジン</t>
    </rPh>
    <rPh sb="57" eb="61">
      <t>チュウオウセイブ</t>
    </rPh>
    <rPh sb="62" eb="64">
      <t>タワラマチ</t>
    </rPh>
    <rPh sb="64" eb="66">
      <t>イナリ</t>
    </rPh>
    <rPh sb="67" eb="69">
      <t>アイノウラ</t>
    </rPh>
    <rPh sb="69" eb="71">
      <t>ヒノ</t>
    </rPh>
    <rPh sb="72" eb="74">
      <t>ヨシイ</t>
    </rPh>
    <rPh sb="74" eb="77">
      <t>セチバル</t>
    </rPh>
    <rPh sb="77" eb="79">
      <t>サザ</t>
    </rPh>
    <rPh sb="80" eb="82">
      <t>エムカエ</t>
    </rPh>
    <rPh sb="82" eb="84">
      <t>シカマチ</t>
    </rPh>
    <phoneticPr fontId="2"/>
  </si>
  <si>
    <t>⑥ 南松浦郡　2026.4長崎新聞「岩瀬浦」が長崎新聞「奈良尾」と統合。</t>
    <rPh sb="2" eb="6">
      <t>ミナミマツウラグン</t>
    </rPh>
    <rPh sb="13" eb="17">
      <t>ナガサキシンブン</t>
    </rPh>
    <rPh sb="18" eb="21">
      <t>イワセウラ</t>
    </rPh>
    <rPh sb="23" eb="25">
      <t>ナガサキ</t>
    </rPh>
    <rPh sb="25" eb="27">
      <t>シンブン</t>
    </rPh>
    <rPh sb="28" eb="31">
      <t>ナラオ</t>
    </rPh>
    <rPh sb="33" eb="35">
      <t>トウゴウ</t>
    </rPh>
    <phoneticPr fontId="2"/>
  </si>
  <si>
    <r>
      <t>式見</t>
    </r>
    <r>
      <rPr>
        <sz val="16"/>
        <color rgb="FF000000"/>
        <rFont val="BIZ UDゴシック"/>
        <family val="3"/>
        <charset val="128"/>
      </rPr>
      <t>AMYN</t>
    </r>
    <rPh sb="0" eb="1">
      <t>シキ</t>
    </rPh>
    <rPh sb="1" eb="2">
      <t>ミ</t>
    </rPh>
    <phoneticPr fontId="3"/>
  </si>
  <si>
    <r>
      <t>脇岬</t>
    </r>
    <r>
      <rPr>
        <sz val="16"/>
        <color rgb="FF000000"/>
        <rFont val="BIZ UDゴシック"/>
        <family val="3"/>
        <charset val="128"/>
      </rPr>
      <t>AMYN</t>
    </r>
    <rPh sb="0" eb="1">
      <t>ワキ</t>
    </rPh>
    <rPh sb="1" eb="2">
      <t>ミサキ</t>
    </rPh>
    <phoneticPr fontId="3"/>
  </si>
  <si>
    <r>
      <rPr>
        <sz val="20"/>
        <color indexed="10"/>
        <rFont val="BIZ UDゴシック"/>
        <family val="3"/>
        <charset val="128"/>
      </rPr>
      <t>★</t>
    </r>
    <r>
      <rPr>
        <sz val="20"/>
        <rFont val="BIZ UDゴシック"/>
        <family val="3"/>
        <charset val="128"/>
      </rPr>
      <t>奈良尾</t>
    </r>
    <r>
      <rPr>
        <sz val="16"/>
        <rFont val="BIZ UDゴシック"/>
        <family val="3"/>
        <charset val="128"/>
      </rPr>
      <t>AMYN</t>
    </r>
    <rPh sb="1" eb="4">
      <t>ナラオ</t>
    </rPh>
    <phoneticPr fontId="3"/>
  </si>
  <si>
    <r>
      <rPr>
        <sz val="20"/>
        <color indexed="10"/>
        <rFont val="BIZ UDゴシック"/>
        <family val="3"/>
        <charset val="128"/>
      </rPr>
      <t>★</t>
    </r>
    <r>
      <rPr>
        <sz val="20"/>
        <color indexed="8"/>
        <rFont val="BIZ UDゴシック"/>
        <family val="3"/>
        <charset val="128"/>
      </rPr>
      <t>岐宿</t>
    </r>
    <r>
      <rPr>
        <sz val="16"/>
        <color rgb="FF000000"/>
        <rFont val="BIZ UDゴシック"/>
        <family val="3"/>
        <charset val="128"/>
      </rPr>
      <t>AMN</t>
    </r>
    <rPh sb="1" eb="3">
      <t>キシュク</t>
    </rPh>
    <phoneticPr fontId="3"/>
  </si>
  <si>
    <r>
      <rPr>
        <sz val="20"/>
        <color indexed="10"/>
        <rFont val="BIZ UDゴシック"/>
        <family val="3"/>
        <charset val="128"/>
      </rPr>
      <t>★</t>
    </r>
    <r>
      <rPr>
        <sz val="20"/>
        <color indexed="8"/>
        <rFont val="BIZ UDゴシック"/>
        <family val="3"/>
        <charset val="128"/>
      </rPr>
      <t>奈留</t>
    </r>
    <r>
      <rPr>
        <sz val="16"/>
        <color rgb="FF000000"/>
        <rFont val="BIZ UDゴシック"/>
        <family val="3"/>
        <charset val="128"/>
      </rPr>
      <t>AMYN</t>
    </r>
    <rPh sb="1" eb="3">
      <t>ナル</t>
    </rPh>
    <phoneticPr fontId="3"/>
  </si>
  <si>
    <r>
      <rPr>
        <sz val="20"/>
        <color indexed="10"/>
        <rFont val="BIZ UDゴシック"/>
        <family val="3"/>
        <charset val="128"/>
      </rPr>
      <t>◎</t>
    </r>
    <r>
      <rPr>
        <sz val="20"/>
        <color indexed="8"/>
        <rFont val="BIZ UDゴシック"/>
        <family val="3"/>
        <charset val="128"/>
      </rPr>
      <t>鷹島</t>
    </r>
    <r>
      <rPr>
        <sz val="16"/>
        <color rgb="FF000000"/>
        <rFont val="BIZ UDゴシック"/>
        <family val="3"/>
        <charset val="128"/>
      </rPr>
      <t>AMN</t>
    </r>
    <rPh sb="1" eb="3">
      <t>タカシマ</t>
    </rPh>
    <phoneticPr fontId="3"/>
  </si>
  <si>
    <r>
      <t>大草</t>
    </r>
    <r>
      <rPr>
        <sz val="16"/>
        <color rgb="FF000000"/>
        <rFont val="BIZ UDゴシック"/>
        <family val="3"/>
        <charset val="128"/>
      </rPr>
      <t>AMN</t>
    </r>
    <rPh sb="0" eb="2">
      <t>オオクサ</t>
    </rPh>
    <phoneticPr fontId="3"/>
  </si>
  <si>
    <r>
      <t>旭町</t>
    </r>
    <r>
      <rPr>
        <sz val="16"/>
        <color rgb="FF000000"/>
        <rFont val="BIZ UDゴシック"/>
        <family val="3"/>
        <charset val="128"/>
      </rPr>
      <t>AMNK</t>
    </r>
    <rPh sb="0" eb="1">
      <t>アサヒ</t>
    </rPh>
    <rPh sb="1" eb="2">
      <t>マチ</t>
    </rPh>
    <phoneticPr fontId="3"/>
  </si>
  <si>
    <r>
      <t>長与高田</t>
    </r>
    <r>
      <rPr>
        <sz val="16"/>
        <color rgb="FF000000"/>
        <rFont val="BIZ UDゴシック"/>
        <family val="3"/>
        <charset val="128"/>
      </rPr>
      <t>AMNK</t>
    </r>
    <rPh sb="0" eb="2">
      <t>ナガヨ</t>
    </rPh>
    <rPh sb="2" eb="4">
      <t>コウダ</t>
    </rPh>
    <phoneticPr fontId="2"/>
  </si>
  <si>
    <r>
      <t>千々石</t>
    </r>
    <r>
      <rPr>
        <sz val="16"/>
        <color rgb="FF000000"/>
        <rFont val="BIZ UDゴシック"/>
        <family val="3"/>
        <charset val="128"/>
      </rPr>
      <t>AMYNK</t>
    </r>
    <rPh sb="0" eb="1">
      <t>セン</t>
    </rPh>
    <rPh sb="2" eb="3">
      <t>イシ</t>
    </rPh>
    <phoneticPr fontId="3"/>
  </si>
  <si>
    <r>
      <rPr>
        <sz val="20"/>
        <color indexed="10"/>
        <rFont val="BIZ UDゴシック"/>
        <family val="3"/>
        <charset val="128"/>
      </rPr>
      <t>★</t>
    </r>
    <r>
      <rPr>
        <sz val="20"/>
        <color indexed="8"/>
        <rFont val="BIZ UDゴシック"/>
        <family val="3"/>
        <charset val="128"/>
      </rPr>
      <t>壱岐</t>
    </r>
    <r>
      <rPr>
        <sz val="16"/>
        <color rgb="FF000000"/>
        <rFont val="BIZ UDゴシック"/>
        <family val="3"/>
        <charset val="128"/>
      </rPr>
      <t>AK</t>
    </r>
    <rPh sb="1" eb="3">
      <t>イキ</t>
    </rPh>
    <phoneticPr fontId="2"/>
  </si>
  <si>
    <t>※西部-高梨と統合202604</t>
    <rPh sb="1" eb="3">
      <t>セイブ</t>
    </rPh>
    <rPh sb="4" eb="6">
      <t>タカナシ</t>
    </rPh>
    <rPh sb="7" eb="9">
      <t>トウゴウ</t>
    </rPh>
    <phoneticPr fontId="3"/>
  </si>
  <si>
    <t>⑦ 佐世保市　2026.4西日本新聞「西部」が西日本新聞「高梨」に統合。</t>
    <rPh sb="2" eb="6">
      <t>サセボシ</t>
    </rPh>
    <rPh sb="13" eb="18">
      <t>ニシニホンシンブン</t>
    </rPh>
    <rPh sb="19" eb="21">
      <t>セイブ</t>
    </rPh>
    <rPh sb="23" eb="28">
      <t>ニシニホンシンブン</t>
    </rPh>
    <rPh sb="29" eb="31">
      <t>タカナシ</t>
    </rPh>
    <rPh sb="33" eb="35">
      <t>トウゴウ</t>
    </rPh>
    <phoneticPr fontId="2"/>
  </si>
  <si>
    <t xml:space="preserve"> （南風崎・針尾含む）</t>
    <rPh sb="2" eb="5">
      <t>ハエノサキ</t>
    </rPh>
    <rPh sb="6" eb="8">
      <t>ハリオ</t>
    </rPh>
    <rPh sb="8" eb="9">
      <t>フク</t>
    </rPh>
    <phoneticPr fontId="2"/>
  </si>
  <si>
    <t>佐世保支社</t>
    <rPh sb="0" eb="5">
      <t>サセボシシャ</t>
    </rPh>
    <phoneticPr fontId="2"/>
  </si>
  <si>
    <t>(PS)江迎鹿町</t>
    <rPh sb="4" eb="6">
      <t>エムカエ</t>
    </rPh>
    <rPh sb="6" eb="8">
      <t>シカマチ</t>
    </rPh>
    <phoneticPr fontId="4"/>
  </si>
  <si>
    <t>⑧ 長崎市　2026.6長崎新聞「道の尾･滑石」の一部エリアを長崎新聞「滑石西部」へ移動。</t>
    <rPh sb="2" eb="5">
      <t>ナガサキシ</t>
    </rPh>
    <rPh sb="12" eb="16">
      <t>ナガサキシンブン</t>
    </rPh>
    <rPh sb="17" eb="18">
      <t>ミチ</t>
    </rPh>
    <rPh sb="19" eb="20">
      <t>オ</t>
    </rPh>
    <rPh sb="21" eb="23">
      <t>ナメシ</t>
    </rPh>
    <rPh sb="25" eb="27">
      <t>イチブ</t>
    </rPh>
    <rPh sb="31" eb="35">
      <t>ナガサキシンブン</t>
    </rPh>
    <rPh sb="36" eb="40">
      <t>ナメシセイブ</t>
    </rPh>
    <rPh sb="42" eb="44">
      <t>イドウ</t>
    </rPh>
    <phoneticPr fontId="2"/>
  </si>
  <si>
    <r>
      <t>赤迫･西町</t>
    </r>
    <r>
      <rPr>
        <sz val="16"/>
        <color rgb="FF000000"/>
        <rFont val="BIZ UDゴシック"/>
        <family val="3"/>
        <charset val="128"/>
      </rPr>
      <t>AMNSK</t>
    </r>
    <rPh sb="0" eb="2">
      <t>アカサコ</t>
    </rPh>
    <rPh sb="3" eb="5">
      <t>ニシマチ</t>
    </rPh>
    <phoneticPr fontId="3"/>
  </si>
  <si>
    <t>(PS)赤迫･西町</t>
    <phoneticPr fontId="5"/>
  </si>
  <si>
    <r>
      <t>諫早西部</t>
    </r>
    <r>
      <rPr>
        <sz val="16"/>
        <rFont val="BIZ UDゴシック"/>
        <family val="3"/>
        <charset val="128"/>
      </rPr>
      <t>ANSK</t>
    </r>
    <rPh sb="0" eb="2">
      <t>イサハヤ</t>
    </rPh>
    <rPh sb="2" eb="4">
      <t>セイブ</t>
    </rPh>
    <phoneticPr fontId="2"/>
  </si>
  <si>
    <t>諫早西AMYSK</t>
    <rPh sb="0" eb="3">
      <t>イサハヤニシ</t>
    </rPh>
    <phoneticPr fontId="3"/>
  </si>
  <si>
    <t>※諫早西-西日本と統合202607</t>
    <rPh sb="1" eb="3">
      <t>イサハヤ</t>
    </rPh>
    <rPh sb="3" eb="4">
      <t>ニシ</t>
    </rPh>
    <rPh sb="5" eb="8">
      <t>ニシニホン</t>
    </rPh>
    <rPh sb="9" eb="11">
      <t>トウゴウ</t>
    </rPh>
    <phoneticPr fontId="2"/>
  </si>
  <si>
    <t>※諫早南-西日本と統合202607</t>
    <rPh sb="1" eb="3">
      <t>イサハヤ</t>
    </rPh>
    <rPh sb="3" eb="4">
      <t>ミナミ</t>
    </rPh>
    <rPh sb="5" eb="8">
      <t>ニシニホン</t>
    </rPh>
    <rPh sb="9" eb="11">
      <t>トウゴウ</t>
    </rPh>
    <phoneticPr fontId="2"/>
  </si>
  <si>
    <t>※飯盛-毎日･喜々津と統合202607</t>
    <rPh sb="1" eb="3">
      <t>イイモリ</t>
    </rPh>
    <rPh sb="4" eb="6">
      <t>マイニチ</t>
    </rPh>
    <rPh sb="7" eb="10">
      <t>キキツ</t>
    </rPh>
    <rPh sb="11" eb="13">
      <t>トウゴウ</t>
    </rPh>
    <phoneticPr fontId="2"/>
  </si>
  <si>
    <t>※西諫早-毎日･諫早西部と統合202607</t>
    <rPh sb="1" eb="2">
      <t>ニシ</t>
    </rPh>
    <rPh sb="2" eb="4">
      <t>イサハヤ</t>
    </rPh>
    <rPh sb="5" eb="7">
      <t>マイニチ</t>
    </rPh>
    <rPh sb="8" eb="12">
      <t>イサハヤセイブ</t>
    </rPh>
    <rPh sb="13" eb="15">
      <t>トウゴウ</t>
    </rPh>
    <phoneticPr fontId="2"/>
  </si>
  <si>
    <t>※西諌早-毎日･諫早西部と統合202607</t>
    <rPh sb="1" eb="2">
      <t>ニシ</t>
    </rPh>
    <rPh sb="2" eb="4">
      <t>イサハヤ</t>
    </rPh>
    <rPh sb="5" eb="7">
      <t>マイニチ</t>
    </rPh>
    <rPh sb="8" eb="12">
      <t>イサハヤセイブ</t>
    </rPh>
    <rPh sb="13" eb="15">
      <t>トウゴウ</t>
    </rPh>
    <phoneticPr fontId="2"/>
  </si>
  <si>
    <t>⑪ 諫早市　2026.7読売新聞「諫早中央」「諫早北」へ西日本新聞が統合。</t>
    <rPh sb="2" eb="5">
      <t>イサハヤシ</t>
    </rPh>
    <rPh sb="12" eb="14">
      <t>ヨミウリ</t>
    </rPh>
    <rPh sb="14" eb="16">
      <t>シンブン</t>
    </rPh>
    <rPh sb="17" eb="19">
      <t>イサハヤ</t>
    </rPh>
    <rPh sb="19" eb="21">
      <t>チュウオウ</t>
    </rPh>
    <rPh sb="23" eb="26">
      <t>イサハヤキタ</t>
    </rPh>
    <rPh sb="28" eb="33">
      <t>ニシニホンシンブン</t>
    </rPh>
    <rPh sb="34" eb="36">
      <t>トウゴウ</t>
    </rPh>
    <phoneticPr fontId="2"/>
  </si>
  <si>
    <t>⑫ 諫早市　2026.7西日本新聞「本諫早」「諫早駅前」「諫早北」「諫早南」が読売と分割統合し西日本新聞「諫早西」「諫早南」となる。</t>
    <rPh sb="2" eb="5">
      <t>イサハヤシ</t>
    </rPh>
    <rPh sb="12" eb="15">
      <t>ニシニホン</t>
    </rPh>
    <rPh sb="15" eb="17">
      <t>シンブン</t>
    </rPh>
    <rPh sb="18" eb="21">
      <t>ホンイサハヤ</t>
    </rPh>
    <rPh sb="23" eb="27">
      <t>イサハヤエキマエ</t>
    </rPh>
    <rPh sb="29" eb="32">
      <t>イサハヤキタ</t>
    </rPh>
    <rPh sb="34" eb="37">
      <t>イサハヤミナミ</t>
    </rPh>
    <rPh sb="39" eb="41">
      <t>ヨミウリ</t>
    </rPh>
    <rPh sb="42" eb="46">
      <t>ブンカツトウゴウ</t>
    </rPh>
    <rPh sb="47" eb="50">
      <t>ニシニホン</t>
    </rPh>
    <rPh sb="50" eb="52">
      <t>シンブン</t>
    </rPh>
    <rPh sb="53" eb="56">
      <t>イサハヤニシ</t>
    </rPh>
    <rPh sb="58" eb="61">
      <t>イサハヤミナミ</t>
    </rPh>
    <phoneticPr fontId="2"/>
  </si>
  <si>
    <t>2026年7月一部改訂</t>
    <rPh sb="4" eb="5">
      <t>ネン</t>
    </rPh>
    <rPh sb="6" eb="7">
      <t>ガツ</t>
    </rPh>
    <rPh sb="7" eb="9">
      <t>イチブ</t>
    </rPh>
    <rPh sb="9" eb="11">
      <t>カイテイ</t>
    </rPh>
    <phoneticPr fontId="2"/>
  </si>
  <si>
    <t>⑨ 長崎市　2026.7長崎新聞「道の尾･滑石」の一部エリアを長崎新聞「柳谷・白鳥」へ移動し店名を「赤迫･西町」へ変更。</t>
    <rPh sb="2" eb="5">
      <t>ナガサキシ</t>
    </rPh>
    <rPh sb="36" eb="38">
      <t>ヤナギタニ</t>
    </rPh>
    <rPh sb="39" eb="41">
      <t>シラトリ</t>
    </rPh>
    <rPh sb="46" eb="48">
      <t>テンメイ</t>
    </rPh>
    <rPh sb="50" eb="52">
      <t>アカサコ</t>
    </rPh>
    <rPh sb="53" eb="55">
      <t>ニシマチ</t>
    </rPh>
    <rPh sb="57" eb="59">
      <t>ヘンコウ</t>
    </rPh>
    <phoneticPr fontId="2"/>
  </si>
  <si>
    <t>⑬ 諫早市　2026.7読売新聞「諫早南」の一部エリアを読売「矢上」へ統合。</t>
    <rPh sb="2" eb="5">
      <t>イサハヤシ</t>
    </rPh>
    <rPh sb="12" eb="14">
      <t>ヨミウリ</t>
    </rPh>
    <rPh sb="14" eb="16">
      <t>シンブン</t>
    </rPh>
    <rPh sb="17" eb="19">
      <t>イサハヤ</t>
    </rPh>
    <rPh sb="19" eb="20">
      <t>ミナミ</t>
    </rPh>
    <rPh sb="22" eb="24">
      <t>イチブ</t>
    </rPh>
    <rPh sb="28" eb="30">
      <t>ヨミウリ</t>
    </rPh>
    <rPh sb="31" eb="33">
      <t>ヤガミ</t>
    </rPh>
    <rPh sb="35" eb="37">
      <t>トウゴウ</t>
    </rPh>
    <phoneticPr fontId="2"/>
  </si>
  <si>
    <t>諫早北AMNSK</t>
    <rPh sb="0" eb="2">
      <t>イサハヤ</t>
    </rPh>
    <rPh sb="2" eb="3">
      <t>キタ</t>
    </rPh>
    <phoneticPr fontId="3"/>
  </si>
  <si>
    <t>諫早南AMYK</t>
    <rPh sb="0" eb="2">
      <t>イサハヤ</t>
    </rPh>
    <rPh sb="2" eb="3">
      <t>ミナミ</t>
    </rPh>
    <phoneticPr fontId="3"/>
  </si>
  <si>
    <t>㈱長崎新聞コネクト　２０２６年４月改訂</t>
    <rPh sb="1" eb="3">
      <t>ナガサキ</t>
    </rPh>
    <rPh sb="3" eb="5">
      <t>シンブン</t>
    </rPh>
    <rPh sb="14" eb="15">
      <t>ネン</t>
    </rPh>
    <rPh sb="16" eb="17">
      <t>ガツ</t>
    </rPh>
    <rPh sb="17" eb="19">
      <t>カイテイ</t>
    </rPh>
    <phoneticPr fontId="2"/>
  </si>
  <si>
    <t>喜々津･飯盛ANK</t>
    <rPh sb="0" eb="3">
      <t>キキツ</t>
    </rPh>
    <rPh sb="4" eb="6">
      <t>イイモリ</t>
    </rPh>
    <phoneticPr fontId="2"/>
  </si>
  <si>
    <t>⑩ 諫早市　2026.7西日本新聞「西諌早」「飯盛」と朝日新聞「西諌早」を毎日新聞「諫早西部」と「喜々津」それぞれ統合し喜々津は「喜々津･飯盛」へ店名変更。</t>
    <rPh sb="2" eb="5">
      <t>イサハヤシ</t>
    </rPh>
    <rPh sb="12" eb="17">
      <t>ニシニホンシンブン</t>
    </rPh>
    <rPh sb="18" eb="21">
      <t>ニシイサハヤ</t>
    </rPh>
    <rPh sb="23" eb="25">
      <t>イイモリ</t>
    </rPh>
    <rPh sb="27" eb="31">
      <t>アサヒシンブン</t>
    </rPh>
    <rPh sb="32" eb="35">
      <t>ニシイサハヤ</t>
    </rPh>
    <rPh sb="37" eb="39">
      <t>マイニチ</t>
    </rPh>
    <rPh sb="39" eb="41">
      <t>シンブン</t>
    </rPh>
    <rPh sb="42" eb="46">
      <t>イサハヤセイブ</t>
    </rPh>
    <rPh sb="49" eb="52">
      <t>キキツ</t>
    </rPh>
    <rPh sb="57" eb="59">
      <t>トウゴウ</t>
    </rPh>
    <rPh sb="60" eb="63">
      <t>キキツ</t>
    </rPh>
    <rPh sb="65" eb="68">
      <t>キキツ</t>
    </rPh>
    <rPh sb="69" eb="71">
      <t>イイモリ</t>
    </rPh>
    <rPh sb="73" eb="77">
      <t>テンメイヘンコウ</t>
    </rPh>
    <phoneticPr fontId="2"/>
  </si>
  <si>
    <t>諫早中央MNK</t>
    <rPh sb="0" eb="2">
      <t>イサハヤ</t>
    </rPh>
    <rPh sb="2" eb="4">
      <t>チュウオウ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</si>
</sst>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Red]\-#,##0.0"/>
    <numFmt numFmtId="177" formatCode="#,##0_ "/>
  </numFmts>
  <fonts count="90">
    <font>
      <sz val="11"/>
      <name val="ＭＳ Ｐゴシック"/>
      <family val="3"/>
      <charset val="128"/>
    </font>
    <font>
      <sz val="11"/>
      <name val="ＭＳ Ｐゴシック"/>
      <family val="3"/>
      <charset val="128"/>
    </font>
    <font>
      <sz val="6"/>
      <name val="ＭＳ Ｐゴシック"/>
      <family val="3"/>
      <charset val="128"/>
    </font>
    <font>
      <sz val="22"/>
      <name val="Meiryo UI"/>
      <family val="3"/>
      <charset val="128"/>
    </font>
    <font>
      <b/>
      <sz val="11"/>
      <name val="Meiryo UI"/>
      <family val="3"/>
      <charset val="128"/>
    </font>
    <font>
      <b/>
      <sz val="12"/>
      <name val="Meiryo UI"/>
      <family val="3"/>
      <charset val="128"/>
    </font>
    <font>
      <b/>
      <sz val="16"/>
      <color indexed="81"/>
      <name val="HG丸ｺﾞｼｯｸM-PRO"/>
      <family val="3"/>
      <charset val="128"/>
    </font>
    <font>
      <b/>
      <sz val="11"/>
      <color indexed="81"/>
      <name val="ＭＳ Ｐゴシック"/>
      <family val="3"/>
      <charset val="128"/>
    </font>
    <font>
      <sz val="11"/>
      <color indexed="81"/>
      <name val="ＭＳ Ｐゴシック"/>
      <family val="3"/>
      <charset val="128"/>
    </font>
    <font>
      <b/>
      <sz val="11"/>
      <color indexed="81"/>
      <name val="MS P ゴシック"/>
      <family val="3"/>
      <charset val="128"/>
    </font>
    <font>
      <b/>
      <sz val="8"/>
      <name val="Meiryo UI"/>
      <family val="3"/>
      <charset val="128"/>
    </font>
    <font>
      <sz val="11"/>
      <color theme="1"/>
      <name val="ＭＳ Ｐゴシック"/>
      <family val="3"/>
      <charset val="128"/>
      <scheme val="minor"/>
    </font>
    <font>
      <u/>
      <sz val="11"/>
      <color theme="10"/>
      <name val="ＭＳ Ｐゴシック"/>
      <family val="3"/>
      <charset val="128"/>
    </font>
    <font>
      <sz val="10"/>
      <color rgb="FFFF0000"/>
      <name val="Meiryo UI"/>
      <family val="3"/>
      <charset val="128"/>
    </font>
    <font>
      <sz val="12"/>
      <color rgb="FFFF0000"/>
      <name val="Meiryo UI"/>
      <family val="3"/>
      <charset val="128"/>
    </font>
    <font>
      <b/>
      <sz val="11"/>
      <color theme="1"/>
      <name val="Meiryo UI"/>
      <family val="3"/>
      <charset val="128"/>
    </font>
    <font>
      <b/>
      <sz val="11"/>
      <name val="BIZ UDゴシック"/>
      <family val="3"/>
      <charset val="128"/>
    </font>
    <font>
      <b/>
      <sz val="12"/>
      <name val="BIZ UDゴシック"/>
      <family val="3"/>
      <charset val="128"/>
    </font>
    <font>
      <b/>
      <sz val="11"/>
      <color theme="1"/>
      <name val="BIZ UDゴシック"/>
      <family val="3"/>
      <charset val="128"/>
    </font>
    <font>
      <b/>
      <sz val="12"/>
      <color theme="1"/>
      <name val="BIZ UDゴシック"/>
      <family val="3"/>
      <charset val="128"/>
    </font>
    <font>
      <b/>
      <sz val="14"/>
      <name val="BIZ UDゴシック"/>
      <family val="3"/>
      <charset val="128"/>
    </font>
    <font>
      <b/>
      <sz val="16"/>
      <name val="BIZ UDゴシック"/>
      <family val="3"/>
      <charset val="128"/>
    </font>
    <font>
      <b/>
      <sz val="10"/>
      <name val="BIZ UDゴシック"/>
      <family val="3"/>
      <charset val="128"/>
    </font>
    <font>
      <b/>
      <sz val="9"/>
      <name val="BIZ UDゴシック"/>
      <family val="3"/>
      <charset val="128"/>
    </font>
    <font>
      <sz val="12"/>
      <name val="BIZ UDゴシック"/>
      <family val="3"/>
      <charset val="128"/>
    </font>
    <font>
      <sz val="11"/>
      <name val="BIZ UDゴシック"/>
      <family val="3"/>
      <charset val="128"/>
    </font>
    <font>
      <sz val="11"/>
      <color theme="1"/>
      <name val="BIZ UDゴシック"/>
      <family val="3"/>
      <charset val="128"/>
    </font>
    <font>
      <sz val="10"/>
      <name val="BIZ UDゴシック"/>
      <family val="3"/>
      <charset val="128"/>
    </font>
    <font>
      <sz val="11"/>
      <color indexed="8"/>
      <name val="BIZ UDゴシック"/>
      <family val="3"/>
      <charset val="128"/>
    </font>
    <font>
      <sz val="18"/>
      <color indexed="8"/>
      <name val="BIZ UDゴシック"/>
      <family val="3"/>
      <charset val="128"/>
    </font>
    <font>
      <sz val="14"/>
      <color indexed="8"/>
      <name val="BIZ UDゴシック"/>
      <family val="3"/>
      <charset val="128"/>
    </font>
    <font>
      <sz val="16"/>
      <color indexed="8"/>
      <name val="BIZ UDゴシック"/>
      <family val="3"/>
      <charset val="128"/>
    </font>
    <font>
      <sz val="20"/>
      <color indexed="8"/>
      <name val="BIZ UDゴシック"/>
      <family val="3"/>
      <charset val="128"/>
    </font>
    <font>
      <sz val="12"/>
      <color indexed="8"/>
      <name val="BIZ UDゴシック"/>
      <family val="3"/>
      <charset val="128"/>
    </font>
    <font>
      <b/>
      <sz val="20"/>
      <color indexed="8"/>
      <name val="BIZ UDゴシック"/>
      <family val="3"/>
      <charset val="128"/>
    </font>
    <font>
      <b/>
      <sz val="18"/>
      <color indexed="8"/>
      <name val="BIZ UDゴシック"/>
      <family val="3"/>
      <charset val="128"/>
    </font>
    <font>
      <sz val="24"/>
      <color indexed="8"/>
      <name val="BIZ UDゴシック"/>
      <family val="3"/>
      <charset val="128"/>
    </font>
    <font>
      <sz val="10"/>
      <color indexed="8"/>
      <name val="BIZ UDゴシック"/>
      <family val="3"/>
      <charset val="128"/>
    </font>
    <font>
      <b/>
      <sz val="12"/>
      <color indexed="10"/>
      <name val="BIZ UDゴシック"/>
      <family val="3"/>
      <charset val="128"/>
    </font>
    <font>
      <b/>
      <sz val="11"/>
      <color indexed="10"/>
      <name val="BIZ UDゴシック"/>
      <family val="3"/>
      <charset val="128"/>
    </font>
    <font>
      <sz val="11"/>
      <color indexed="10"/>
      <name val="BIZ UDゴシック"/>
      <family val="3"/>
      <charset val="128"/>
    </font>
    <font>
      <sz val="12"/>
      <color indexed="10"/>
      <name val="BIZ UDゴシック"/>
      <family val="3"/>
      <charset val="128"/>
    </font>
    <font>
      <b/>
      <sz val="20"/>
      <color indexed="9"/>
      <name val="BIZ UDゴシック"/>
      <family val="3"/>
      <charset val="128"/>
    </font>
    <font>
      <sz val="15"/>
      <color indexed="10"/>
      <name val="BIZ UDゴシック"/>
      <family val="3"/>
      <charset val="128"/>
    </font>
    <font>
      <u/>
      <sz val="11"/>
      <color theme="1"/>
      <name val="BIZ UDゴシック"/>
      <family val="3"/>
      <charset val="128"/>
    </font>
    <font>
      <sz val="14"/>
      <name val="BIZ UDゴシック"/>
      <family val="3"/>
      <charset val="128"/>
    </font>
    <font>
      <b/>
      <sz val="18"/>
      <name val="BIZ UDゴシック"/>
      <family val="3"/>
      <charset val="128"/>
    </font>
    <font>
      <sz val="16"/>
      <name val="BIZ UDゴシック"/>
      <family val="3"/>
      <charset val="128"/>
    </font>
    <font>
      <b/>
      <sz val="16"/>
      <color theme="1"/>
      <name val="BIZ UDゴシック"/>
      <family val="3"/>
      <charset val="128"/>
    </font>
    <font>
      <b/>
      <sz val="14"/>
      <color theme="1"/>
      <name val="BIZ UDゴシック"/>
      <family val="3"/>
      <charset val="128"/>
    </font>
    <font>
      <b/>
      <sz val="10"/>
      <color indexed="81"/>
      <name val="MS P ゴシック"/>
      <family val="3"/>
      <charset val="128"/>
    </font>
    <font>
      <sz val="10"/>
      <color indexed="81"/>
      <name val="MS P ゴシック"/>
      <family val="3"/>
      <charset val="128"/>
    </font>
    <font>
      <sz val="18"/>
      <name val="HGｺﾞｼｯｸM"/>
      <family val="3"/>
      <charset val="128"/>
    </font>
    <font>
      <sz val="18"/>
      <color rgb="FFFF0000"/>
      <name val="BIZ UDゴシック"/>
      <family val="3"/>
      <charset val="128"/>
    </font>
    <font>
      <sz val="18"/>
      <name val="BIZ UDゴシック"/>
      <family val="3"/>
      <charset val="128"/>
    </font>
    <font>
      <b/>
      <sz val="22"/>
      <name val="BIZ UDゴシック"/>
      <family val="3"/>
      <charset val="128"/>
    </font>
    <font>
      <sz val="22"/>
      <name val="BIZ UDゴシック"/>
      <family val="3"/>
      <charset val="128"/>
    </font>
    <font>
      <sz val="20"/>
      <color rgb="FF000000"/>
      <name val="BIZ UDゴシック"/>
      <family val="3"/>
      <charset val="128"/>
    </font>
    <font>
      <sz val="16"/>
      <color rgb="FF000000"/>
      <name val="BIZ UDゴシック"/>
      <family val="3"/>
      <charset val="128"/>
    </font>
    <font>
      <sz val="20"/>
      <color rgb="FFFF0000"/>
      <name val="BIZ UDゴシック"/>
      <family val="3"/>
      <charset val="128"/>
    </font>
    <font>
      <sz val="20"/>
      <color indexed="10"/>
      <name val="BIZ UDゴシック"/>
      <family val="3"/>
      <charset val="128"/>
    </font>
    <font>
      <sz val="20"/>
      <name val="BIZ UDゴシック"/>
      <family val="3"/>
      <charset val="128"/>
    </font>
    <font>
      <sz val="28"/>
      <name val="HGｺﾞｼｯｸM"/>
      <family val="3"/>
      <charset val="128"/>
    </font>
    <font>
      <b/>
      <sz val="20"/>
      <name val="HGｺﾞｼｯｸM"/>
      <family val="3"/>
      <charset val="128"/>
    </font>
    <font>
      <sz val="36"/>
      <name val="HGｺﾞｼｯｸM"/>
      <family val="3"/>
      <charset val="128"/>
    </font>
    <font>
      <sz val="20"/>
      <name val="HGｺﾞｼｯｸM"/>
      <family val="3"/>
      <charset val="128"/>
    </font>
    <font>
      <b/>
      <sz val="20"/>
      <color rgb="FFFF0000"/>
      <name val="BIZ UDゴシック"/>
      <family val="3"/>
      <charset val="128"/>
    </font>
    <font>
      <sz val="20"/>
      <color theme="1"/>
      <name val="BIZ UDゴシック"/>
      <family val="3"/>
      <charset val="128"/>
    </font>
    <font>
      <sz val="20"/>
      <color indexed="41"/>
      <name val="BIZ UDゴシック"/>
      <family val="3"/>
      <charset val="128"/>
    </font>
    <font>
      <sz val="20"/>
      <color theme="0"/>
      <name val="BIZ UDゴシック"/>
      <family val="3"/>
      <charset val="128"/>
    </font>
    <font>
      <strike/>
      <sz val="20"/>
      <color indexed="8"/>
      <name val="BIZ UDゴシック"/>
      <family val="3"/>
      <charset val="128"/>
    </font>
    <font>
      <b/>
      <sz val="28"/>
      <name val="BIZ UDゴシック"/>
      <family val="3"/>
      <charset val="128"/>
    </font>
    <font>
      <b/>
      <sz val="24"/>
      <name val="BIZ UDゴシック"/>
      <family val="3"/>
      <charset val="128"/>
    </font>
    <font>
      <sz val="18"/>
      <color rgb="FF000000"/>
      <name val="BIZ UDゴシック"/>
      <family val="3"/>
      <charset val="128"/>
    </font>
    <font>
      <sz val="26"/>
      <color indexed="8"/>
      <name val="HGｺﾞｼｯｸM"/>
      <family val="3"/>
      <charset val="128"/>
    </font>
    <font>
      <b/>
      <sz val="26"/>
      <name val="HGｺﾞｼｯｸM"/>
      <family val="3"/>
      <charset val="128"/>
    </font>
    <font>
      <sz val="26"/>
      <color indexed="10"/>
      <name val="HGｺﾞｼｯｸM"/>
      <family val="3"/>
      <charset val="128"/>
    </font>
    <font>
      <sz val="26"/>
      <name val="HGｺﾞｼｯｸM"/>
      <family val="3"/>
      <charset val="128"/>
    </font>
    <font>
      <b/>
      <sz val="26"/>
      <color indexed="10"/>
      <name val="HGｺﾞｼｯｸM"/>
      <family val="3"/>
      <charset val="128"/>
    </font>
    <font>
      <sz val="26"/>
      <color rgb="FFFF0000"/>
      <name val="HGｺﾞｼｯｸM"/>
      <family val="3"/>
      <charset val="128"/>
    </font>
    <font>
      <sz val="26"/>
      <color theme="1"/>
      <name val="HGｺﾞｼｯｸM"/>
      <family val="3"/>
      <charset val="128"/>
    </font>
    <font>
      <sz val="26"/>
      <color indexed="58"/>
      <name val="HGｺﾞｼｯｸM"/>
      <family val="3"/>
      <charset val="128"/>
    </font>
    <font>
      <b/>
      <sz val="26"/>
      <color theme="1"/>
      <name val="HGｺﾞｼｯｸM"/>
      <family val="3"/>
      <charset val="128"/>
    </font>
    <font>
      <b/>
      <sz val="20"/>
      <color theme="3" tint="0.39997558519241921"/>
      <name val="HGｺﾞｼｯｸM"/>
      <family val="3"/>
      <charset val="128"/>
    </font>
    <font>
      <sz val="16"/>
      <color rgb="FFFF0000"/>
      <name val="BIZ UDゴシック"/>
      <family val="3"/>
      <charset val="128"/>
    </font>
    <font>
      <sz val="28"/>
      <color indexed="8"/>
      <name val="BIZ UDゴシック"/>
      <family val="3"/>
      <charset val="128"/>
    </font>
    <font>
      <b/>
      <sz val="28"/>
      <color indexed="8"/>
      <name val="BIZ UDゴシック"/>
      <family val="3"/>
      <charset val="128"/>
    </font>
    <font>
      <b/>
      <sz val="18"/>
      <color theme="1"/>
      <name val="BIZ UDゴシック"/>
      <family val="3"/>
      <charset val="128"/>
    </font>
    <font>
      <b/>
      <sz val="18"/>
      <color indexed="10"/>
      <name val="BIZ UDゴシック"/>
      <family val="3"/>
      <charset val="128"/>
    </font>
    <font>
      <b/>
      <sz val="18"/>
      <color rgb="FFFF0000"/>
      <name val="BIZ UDゴシック"/>
      <family val="3"/>
      <charset val="128"/>
    </font>
  </fonts>
  <fills count="9">
    <fill>
      <patternFill patternType="none"/>
    </fill>
    <fill>
      <patternFill patternType="gray125"/>
    </fill>
    <fill>
      <patternFill patternType="solid">
        <fgColor indexed="43"/>
        <bgColor indexed="64"/>
      </patternFill>
    </fill>
    <fill>
      <patternFill patternType="solid">
        <fgColor indexed="23"/>
        <bgColor indexed="64"/>
      </patternFill>
    </fill>
    <fill>
      <patternFill patternType="solid">
        <fgColor theme="0"/>
        <bgColor indexed="64"/>
      </patternFill>
    </fill>
    <fill>
      <patternFill patternType="solid">
        <fgColor rgb="FFF8F8F8"/>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79998168889431442"/>
        <bgColor indexed="64"/>
      </patternFill>
    </fill>
  </fills>
  <borders count="88">
    <border>
      <left/>
      <right/>
      <top/>
      <bottom/>
      <diagonal/>
    </border>
    <border>
      <left/>
      <right style="thin">
        <color indexed="64"/>
      </right>
      <top/>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double">
        <color indexed="64"/>
      </left>
      <right style="medium">
        <color indexed="64"/>
      </right>
      <top style="medium">
        <color indexed="64"/>
      </top>
      <bottom/>
      <diagonal/>
    </border>
    <border>
      <left style="double">
        <color indexed="64"/>
      </left>
      <right style="medium">
        <color indexed="64"/>
      </right>
      <top style="dashed">
        <color indexed="64"/>
      </top>
      <bottom style="thin">
        <color indexed="64"/>
      </bottom>
      <diagonal/>
    </border>
    <border>
      <left style="double">
        <color indexed="64"/>
      </left>
      <right style="medium">
        <color indexed="64"/>
      </right>
      <top style="thin">
        <color indexed="64"/>
      </top>
      <bottom/>
      <diagonal/>
    </border>
    <border>
      <left style="double">
        <color indexed="64"/>
      </left>
      <right style="medium">
        <color indexed="64"/>
      </right>
      <top style="dashed">
        <color indexed="64"/>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medium">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double">
        <color indexed="64"/>
      </left>
      <right style="medium">
        <color indexed="64"/>
      </right>
      <top/>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double">
        <color indexed="64"/>
      </left>
      <right style="medium">
        <color indexed="64"/>
      </right>
      <top style="dashed">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10">
    <xf numFmtId="0" fontId="0" fillId="0" borderId="0"/>
    <xf numFmtId="9" fontId="1" fillId="0" borderId="0" applyFont="0" applyFill="0" applyBorder="0" applyAlignment="0" applyProtection="0">
      <alignment vertical="center"/>
    </xf>
    <xf numFmtId="0" fontId="12" fillId="0" borderId="0" applyNumberForma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xf numFmtId="38" fontId="1" fillId="0" borderId="0"/>
    <xf numFmtId="6" fontId="1" fillId="0" borderId="0" applyFont="0" applyFill="0" applyBorder="0" applyAlignment="0" applyProtection="0"/>
    <xf numFmtId="0" fontId="11" fillId="0" borderId="0">
      <alignment vertical="center"/>
    </xf>
    <xf numFmtId="38" fontId="1" fillId="0" borderId="0" applyFont="0" applyFill="0" applyBorder="0" applyAlignment="0" applyProtection="0">
      <alignment vertical="center"/>
    </xf>
  </cellStyleXfs>
  <cellXfs count="686">
    <xf numFmtId="0" fontId="0" fillId="0" borderId="0" xfId="0"/>
    <xf numFmtId="0" fontId="4" fillId="0" borderId="0" xfId="0" applyFont="1" applyAlignment="1">
      <alignment shrinkToFit="1"/>
    </xf>
    <xf numFmtId="0" fontId="4" fillId="0" borderId="0" xfId="0" applyFont="1"/>
    <xf numFmtId="0" fontId="15" fillId="0" borderId="0" xfId="0" applyFont="1"/>
    <xf numFmtId="38" fontId="4" fillId="0" borderId="0" xfId="0" applyNumberFormat="1" applyFont="1"/>
    <xf numFmtId="38" fontId="5" fillId="0" borderId="0" xfId="4" applyFont="1"/>
    <xf numFmtId="38" fontId="4" fillId="0" borderId="0" xfId="0" applyNumberFormat="1" applyFont="1" applyAlignment="1">
      <alignment shrinkToFit="1"/>
    </xf>
    <xf numFmtId="0" fontId="16" fillId="0" borderId="0" xfId="0" applyFont="1"/>
    <xf numFmtId="38" fontId="17" fillId="0" borderId="45" xfId="4" applyFont="1" applyBorder="1" applyAlignment="1">
      <alignment horizontal="center"/>
    </xf>
    <xf numFmtId="38" fontId="19" fillId="0" borderId="53" xfId="4" applyFont="1" applyBorder="1"/>
    <xf numFmtId="38" fontId="17" fillId="0" borderId="53" xfId="4" applyFont="1" applyBorder="1"/>
    <xf numFmtId="38" fontId="17" fillId="0" borderId="51" xfId="4" applyFont="1" applyBorder="1"/>
    <xf numFmtId="0" fontId="16" fillId="0" borderId="0" xfId="0" applyFont="1" applyAlignment="1">
      <alignment horizontal="right" shrinkToFit="1"/>
    </xf>
    <xf numFmtId="38" fontId="17" fillId="0" borderId="0" xfId="4" applyFont="1"/>
    <xf numFmtId="38" fontId="20" fillId="0" borderId="53" xfId="4" applyFont="1" applyBorder="1"/>
    <xf numFmtId="0" fontId="20" fillId="0" borderId="0" xfId="0" applyFont="1" applyAlignment="1">
      <alignment vertical="center"/>
    </xf>
    <xf numFmtId="0" fontId="20" fillId="0" borderId="0" xfId="0" applyFont="1" applyAlignment="1">
      <alignment horizontal="centerContinuous" vertical="center"/>
    </xf>
    <xf numFmtId="0" fontId="22" fillId="0" borderId="0" xfId="0" applyFont="1" applyAlignment="1">
      <alignment horizontal="center" vertical="center" shrinkToFit="1"/>
    </xf>
    <xf numFmtId="0" fontId="25" fillId="0" borderId="0" xfId="0" applyFont="1" applyAlignment="1">
      <alignment shrinkToFit="1"/>
    </xf>
    <xf numFmtId="0" fontId="26" fillId="0" borderId="0" xfId="0" applyFont="1" applyAlignment="1">
      <alignment shrinkToFit="1"/>
    </xf>
    <xf numFmtId="38" fontId="26" fillId="0" borderId="0" xfId="0" applyNumberFormat="1" applyFont="1" applyAlignment="1">
      <alignment shrinkToFit="1"/>
    </xf>
    <xf numFmtId="0" fontId="37" fillId="0" borderId="7" xfId="0" applyFont="1" applyBorder="1" applyAlignment="1">
      <alignment horizontal="center" vertical="center" shrinkToFit="1"/>
    </xf>
    <xf numFmtId="176" fontId="16" fillId="2" borderId="10" xfId="5" applyNumberFormat="1" applyFont="1" applyFill="1" applyBorder="1" applyAlignment="1">
      <alignment horizontal="right" vertical="center" shrinkToFit="1"/>
    </xf>
    <xf numFmtId="176" fontId="16" fillId="2" borderId="12" xfId="5" applyNumberFormat="1" applyFont="1" applyFill="1" applyBorder="1" applyAlignment="1">
      <alignment horizontal="right" vertical="center" shrinkToFit="1"/>
    </xf>
    <xf numFmtId="176" fontId="17" fillId="2" borderId="10" xfId="5" applyNumberFormat="1" applyFont="1" applyFill="1" applyBorder="1" applyAlignment="1">
      <alignment horizontal="right" vertical="center" shrinkToFit="1"/>
    </xf>
    <xf numFmtId="176" fontId="16" fillId="2" borderId="15" xfId="5" applyNumberFormat="1" applyFont="1" applyFill="1" applyBorder="1" applyAlignment="1">
      <alignment horizontal="right" vertical="center" shrinkToFit="1"/>
    </xf>
    <xf numFmtId="176" fontId="16" fillId="2" borderId="16" xfId="5" applyNumberFormat="1" applyFont="1" applyFill="1" applyBorder="1" applyAlignment="1">
      <alignment horizontal="right" vertical="center" shrinkToFit="1"/>
    </xf>
    <xf numFmtId="176" fontId="17" fillId="2" borderId="15" xfId="5" applyNumberFormat="1" applyFont="1" applyFill="1" applyBorder="1" applyAlignment="1">
      <alignment horizontal="right" vertical="center" shrinkToFit="1"/>
    </xf>
    <xf numFmtId="38" fontId="39" fillId="0" borderId="16" xfId="5" applyFont="1" applyBorder="1" applyAlignment="1">
      <alignment horizontal="right" vertical="center" shrinkToFit="1"/>
    </xf>
    <xf numFmtId="176" fontId="16" fillId="4" borderId="16" xfId="5" applyNumberFormat="1" applyFont="1" applyFill="1" applyBorder="1" applyAlignment="1">
      <alignment horizontal="right" vertical="center" shrinkToFit="1"/>
    </xf>
    <xf numFmtId="38" fontId="38" fillId="0" borderId="15" xfId="5" applyFont="1" applyBorder="1" applyAlignment="1">
      <alignment horizontal="right" vertical="center" shrinkToFit="1"/>
    </xf>
    <xf numFmtId="176" fontId="16" fillId="4" borderId="15" xfId="5" applyNumberFormat="1" applyFont="1" applyFill="1" applyBorder="1" applyAlignment="1">
      <alignment horizontal="right" vertical="center" shrinkToFit="1"/>
    </xf>
    <xf numFmtId="38" fontId="39" fillId="0" borderId="20" xfId="5" applyFont="1" applyBorder="1" applyAlignment="1">
      <alignment horizontal="right" vertical="center" shrinkToFit="1"/>
    </xf>
    <xf numFmtId="38" fontId="40" fillId="0" borderId="16" xfId="5" applyFont="1" applyBorder="1" applyAlignment="1">
      <alignment horizontal="right" vertical="center" shrinkToFit="1"/>
    </xf>
    <xf numFmtId="176" fontId="16" fillId="2" borderId="23" xfId="5" applyNumberFormat="1" applyFont="1" applyFill="1" applyBorder="1" applyAlignment="1">
      <alignment horizontal="right" vertical="center" shrinkToFit="1"/>
    </xf>
    <xf numFmtId="38" fontId="38" fillId="0" borderId="46" xfId="5" applyFont="1" applyBorder="1" applyAlignment="1">
      <alignment horizontal="right" vertical="center" shrinkToFit="1"/>
    </xf>
    <xf numFmtId="38" fontId="40" fillId="0" borderId="3" xfId="5" applyFont="1" applyBorder="1" applyAlignment="1">
      <alignment horizontal="right" vertical="center" shrinkToFit="1"/>
    </xf>
    <xf numFmtId="38" fontId="41" fillId="0" borderId="7" xfId="5" applyFont="1" applyBorder="1" applyAlignment="1">
      <alignment horizontal="right" vertical="center" shrinkToFit="1"/>
    </xf>
    <xf numFmtId="176" fontId="16" fillId="4" borderId="12" xfId="5" applyNumberFormat="1" applyFont="1" applyFill="1" applyBorder="1" applyAlignment="1">
      <alignment horizontal="right" vertical="center" shrinkToFit="1"/>
    </xf>
    <xf numFmtId="176" fontId="17" fillId="4" borderId="10" xfId="5" applyNumberFormat="1" applyFont="1" applyFill="1" applyBorder="1" applyAlignment="1">
      <alignment horizontal="right" vertical="center" shrinkToFit="1"/>
    </xf>
    <xf numFmtId="176" fontId="17" fillId="4" borderId="15" xfId="5" applyNumberFormat="1" applyFont="1" applyFill="1" applyBorder="1" applyAlignment="1">
      <alignment horizontal="right" vertical="center" shrinkToFit="1"/>
    </xf>
    <xf numFmtId="38" fontId="39" fillId="4" borderId="16" xfId="5" applyFont="1" applyFill="1" applyBorder="1" applyAlignment="1">
      <alignment horizontal="right" vertical="center" shrinkToFit="1"/>
    </xf>
    <xf numFmtId="38" fontId="40" fillId="4" borderId="12" xfId="5" applyFont="1" applyFill="1" applyBorder="1" applyAlignment="1">
      <alignment horizontal="right" vertical="center" shrinkToFit="1"/>
    </xf>
    <xf numFmtId="176" fontId="17" fillId="4" borderId="27" xfId="5" applyNumberFormat="1" applyFont="1" applyFill="1" applyBorder="1" applyAlignment="1">
      <alignment horizontal="right" vertical="center" shrinkToFit="1"/>
    </xf>
    <xf numFmtId="38" fontId="40" fillId="4" borderId="30" xfId="5" applyFont="1" applyFill="1" applyBorder="1" applyAlignment="1">
      <alignment horizontal="right" vertical="center" shrinkToFit="1"/>
    </xf>
    <xf numFmtId="38" fontId="41" fillId="0" borderId="15" xfId="5" applyFont="1" applyBorder="1" applyAlignment="1">
      <alignment horizontal="right" vertical="center" shrinkToFit="1"/>
    </xf>
    <xf numFmtId="38" fontId="39" fillId="4" borderId="76" xfId="5" applyFont="1" applyFill="1" applyBorder="1" applyAlignment="1">
      <alignment horizontal="right" vertical="center" shrinkToFit="1"/>
    </xf>
    <xf numFmtId="176" fontId="16" fillId="4" borderId="30" xfId="5" applyNumberFormat="1" applyFont="1" applyFill="1" applyBorder="1" applyAlignment="1">
      <alignment horizontal="right" vertical="center" shrinkToFit="1"/>
    </xf>
    <xf numFmtId="176" fontId="17" fillId="4" borderId="46" xfId="5" applyNumberFormat="1" applyFont="1" applyFill="1" applyBorder="1" applyAlignment="1">
      <alignment horizontal="right" vertical="center" shrinkToFit="1"/>
    </xf>
    <xf numFmtId="38" fontId="40" fillId="4" borderId="7" xfId="5" applyFont="1" applyFill="1" applyBorder="1" applyAlignment="1">
      <alignment horizontal="right" vertical="center" shrinkToFit="1"/>
    </xf>
    <xf numFmtId="38" fontId="40" fillId="0" borderId="7" xfId="5" applyFont="1" applyBorder="1" applyAlignment="1">
      <alignment horizontal="right" vertical="center" shrinkToFit="1"/>
    </xf>
    <xf numFmtId="38" fontId="38" fillId="4" borderId="15" xfId="5" applyFont="1" applyFill="1" applyBorder="1" applyAlignment="1">
      <alignment horizontal="right" vertical="center" shrinkToFit="1"/>
    </xf>
    <xf numFmtId="38" fontId="41" fillId="0" borderId="51" xfId="5" applyFont="1" applyBorder="1" applyAlignment="1">
      <alignment horizontal="right" vertical="center" shrinkToFit="1"/>
    </xf>
    <xf numFmtId="38" fontId="40" fillId="0" borderId="12" xfId="5" applyFont="1" applyBorder="1" applyAlignment="1">
      <alignment horizontal="right" vertical="center" shrinkToFit="1"/>
    </xf>
    <xf numFmtId="38" fontId="25" fillId="0" borderId="0" xfId="0" applyNumberFormat="1" applyFont="1" applyAlignment="1">
      <alignment shrinkToFit="1"/>
    </xf>
    <xf numFmtId="38" fontId="39" fillId="0" borderId="12" xfId="5" applyFont="1" applyBorder="1" applyAlignment="1">
      <alignment horizontal="right" vertical="center" shrinkToFit="1"/>
    </xf>
    <xf numFmtId="176" fontId="16" fillId="4" borderId="7" xfId="5" applyNumberFormat="1" applyFont="1" applyFill="1" applyBorder="1" applyAlignment="1">
      <alignment horizontal="right" vertical="center" shrinkToFit="1"/>
    </xf>
    <xf numFmtId="176" fontId="16" fillId="2" borderId="34" xfId="5" applyNumberFormat="1" applyFont="1" applyFill="1" applyBorder="1" applyAlignment="1">
      <alignment horizontal="right" vertical="center" shrinkToFit="1"/>
    </xf>
    <xf numFmtId="176" fontId="16" fillId="2" borderId="30" xfId="5" applyNumberFormat="1" applyFont="1" applyFill="1" applyBorder="1" applyAlignment="1">
      <alignment horizontal="right" vertical="center" shrinkToFit="1"/>
    </xf>
    <xf numFmtId="38" fontId="39" fillId="0" borderId="30" xfId="5" applyFont="1" applyBorder="1" applyAlignment="1">
      <alignment horizontal="right" vertical="center" shrinkToFit="1"/>
    </xf>
    <xf numFmtId="38" fontId="40" fillId="0" borderId="30" xfId="5" applyFont="1" applyBorder="1" applyAlignment="1">
      <alignment horizontal="right" vertical="center" shrinkToFit="1"/>
    </xf>
    <xf numFmtId="38" fontId="40" fillId="0" borderId="2" xfId="5" applyFont="1" applyBorder="1" applyAlignment="1">
      <alignment horizontal="right" vertical="center" shrinkToFit="1"/>
    </xf>
    <xf numFmtId="38" fontId="16" fillId="0" borderId="16" xfId="5" applyFont="1" applyBorder="1" applyAlignment="1">
      <alignment horizontal="right" vertical="center" shrinkToFit="1"/>
    </xf>
    <xf numFmtId="38" fontId="25" fillId="0" borderId="30" xfId="5" applyFont="1" applyBorder="1" applyAlignment="1">
      <alignment horizontal="right" vertical="center" shrinkToFit="1"/>
    </xf>
    <xf numFmtId="38" fontId="16" fillId="0" borderId="20" xfId="5" applyFont="1" applyBorder="1" applyAlignment="1">
      <alignment horizontal="right" vertical="center" shrinkToFit="1"/>
    </xf>
    <xf numFmtId="176" fontId="16" fillId="2" borderId="46" xfId="5" applyNumberFormat="1" applyFont="1" applyFill="1" applyBorder="1" applyAlignment="1">
      <alignment horizontal="right" vertical="center" shrinkToFit="1"/>
    </xf>
    <xf numFmtId="38" fontId="41" fillId="0" borderId="46" xfId="5" applyFont="1" applyBorder="1" applyAlignment="1">
      <alignment horizontal="right" vertical="center" shrinkToFit="1"/>
    </xf>
    <xf numFmtId="38" fontId="16" fillId="0" borderId="30" xfId="5" applyFont="1" applyBorder="1" applyAlignment="1">
      <alignment horizontal="right" vertical="center" shrinkToFit="1"/>
    </xf>
    <xf numFmtId="38" fontId="16" fillId="0" borderId="12" xfId="5" applyFont="1" applyBorder="1" applyAlignment="1">
      <alignment horizontal="right" vertical="center" shrinkToFit="1"/>
    </xf>
    <xf numFmtId="176" fontId="17" fillId="2" borderId="23" xfId="5" applyNumberFormat="1" applyFont="1" applyFill="1" applyBorder="1" applyAlignment="1">
      <alignment horizontal="right" vertical="center" shrinkToFit="1"/>
    </xf>
    <xf numFmtId="176" fontId="17" fillId="2" borderId="46" xfId="5" applyNumberFormat="1" applyFont="1" applyFill="1" applyBorder="1" applyAlignment="1">
      <alignment horizontal="right" vertical="center" shrinkToFit="1"/>
    </xf>
    <xf numFmtId="176" fontId="16" fillId="0" borderId="16" xfId="5" applyNumberFormat="1" applyFont="1" applyBorder="1" applyAlignment="1">
      <alignment horizontal="right" vertical="center" shrinkToFit="1"/>
    </xf>
    <xf numFmtId="38" fontId="25" fillId="0" borderId="16" xfId="5" applyFont="1" applyBorder="1" applyAlignment="1">
      <alignment horizontal="right" vertical="center" shrinkToFit="1"/>
    </xf>
    <xf numFmtId="38" fontId="38" fillId="0" borderId="23" xfId="5" applyFont="1" applyBorder="1" applyAlignment="1">
      <alignment horizontal="right" vertical="center" shrinkToFit="1"/>
    </xf>
    <xf numFmtId="0" fontId="25" fillId="4" borderId="0" xfId="0" applyFont="1" applyFill="1" applyAlignment="1">
      <alignment shrinkToFit="1"/>
    </xf>
    <xf numFmtId="38" fontId="38" fillId="0" borderId="10" xfId="5" applyFont="1" applyBorder="1" applyAlignment="1">
      <alignment horizontal="right" vertical="center" shrinkToFit="1"/>
    </xf>
    <xf numFmtId="176" fontId="16" fillId="2" borderId="47" xfId="5" applyNumberFormat="1" applyFont="1" applyFill="1" applyBorder="1" applyAlignment="1">
      <alignment horizontal="right" vertical="center" shrinkToFit="1"/>
    </xf>
    <xf numFmtId="38" fontId="16" fillId="0" borderId="34" xfId="5" applyFont="1" applyBorder="1" applyAlignment="1">
      <alignment horizontal="right" vertical="center" shrinkToFit="1"/>
    </xf>
    <xf numFmtId="176" fontId="16" fillId="2" borderId="28" xfId="5" applyNumberFormat="1" applyFont="1" applyFill="1" applyBorder="1" applyAlignment="1">
      <alignment horizontal="right" vertical="center" shrinkToFit="1"/>
    </xf>
    <xf numFmtId="176" fontId="16" fillId="4" borderId="17" xfId="5" applyNumberFormat="1" applyFont="1" applyFill="1" applyBorder="1" applyAlignment="1">
      <alignment horizontal="right" vertical="center" shrinkToFit="1"/>
    </xf>
    <xf numFmtId="176" fontId="16" fillId="2" borderId="17" xfId="5" applyNumberFormat="1" applyFont="1" applyFill="1" applyBorder="1" applyAlignment="1">
      <alignment horizontal="right" vertical="center" shrinkToFit="1"/>
    </xf>
    <xf numFmtId="176" fontId="16" fillId="0" borderId="20" xfId="5" applyNumberFormat="1" applyFont="1" applyBorder="1" applyAlignment="1">
      <alignment horizontal="right" vertical="center" shrinkToFit="1"/>
    </xf>
    <xf numFmtId="176" fontId="16" fillId="4" borderId="47" xfId="5" applyNumberFormat="1" applyFont="1" applyFill="1" applyBorder="1" applyAlignment="1">
      <alignment horizontal="right" vertical="center" shrinkToFit="1"/>
    </xf>
    <xf numFmtId="176" fontId="17" fillId="0" borderId="15" xfId="5" applyNumberFormat="1" applyFont="1" applyBorder="1" applyAlignment="1">
      <alignment horizontal="right" vertical="center" shrinkToFit="1"/>
    </xf>
    <xf numFmtId="176" fontId="18" fillId="2" borderId="46" xfId="5" applyNumberFormat="1" applyFont="1" applyFill="1" applyBorder="1" applyAlignment="1">
      <alignment horizontal="right" vertical="center" shrinkToFit="1"/>
    </xf>
    <xf numFmtId="38" fontId="38" fillId="0" borderId="45" xfId="5" applyFont="1" applyBorder="1" applyAlignment="1">
      <alignment horizontal="right" vertical="center" shrinkToFit="1"/>
    </xf>
    <xf numFmtId="38" fontId="43" fillId="0" borderId="0" xfId="5" applyFont="1" applyAlignment="1">
      <alignment horizontal="right" vertical="center" shrinkToFit="1"/>
    </xf>
    <xf numFmtId="0" fontId="25" fillId="0" borderId="0" xfId="0" applyFont="1" applyAlignment="1">
      <alignment horizontal="center" vertical="center" shrinkToFit="1"/>
    </xf>
    <xf numFmtId="0" fontId="16" fillId="0" borderId="0" xfId="0" applyFont="1" applyAlignment="1">
      <alignment shrinkToFit="1"/>
    </xf>
    <xf numFmtId="0" fontId="22" fillId="0" borderId="0" xfId="0" applyFont="1" applyAlignment="1">
      <alignment shrinkToFit="1"/>
    </xf>
    <xf numFmtId="0" fontId="27" fillId="0" borderId="0" xfId="0" applyFont="1" applyAlignment="1">
      <alignment shrinkToFit="1"/>
    </xf>
    <xf numFmtId="0" fontId="44" fillId="0" borderId="0" xfId="2" applyFont="1" applyAlignment="1">
      <alignment shrinkToFit="1"/>
    </xf>
    <xf numFmtId="176" fontId="18" fillId="2" borderId="15" xfId="5" applyNumberFormat="1" applyFont="1" applyFill="1" applyBorder="1" applyAlignment="1">
      <alignment horizontal="right" vertical="center" shrinkToFit="1"/>
    </xf>
    <xf numFmtId="176" fontId="18" fillId="4" borderId="15" xfId="5" applyNumberFormat="1" applyFont="1" applyFill="1" applyBorder="1" applyAlignment="1">
      <alignment horizontal="right" vertical="center" shrinkToFit="1"/>
    </xf>
    <xf numFmtId="0" fontId="16" fillId="0" borderId="25" xfId="0" applyFont="1" applyBorder="1" applyAlignment="1">
      <alignment shrinkToFit="1"/>
    </xf>
    <xf numFmtId="0" fontId="25" fillId="0" borderId="25" xfId="0" applyFont="1" applyBorder="1" applyAlignment="1">
      <alignment shrinkToFit="1"/>
    </xf>
    <xf numFmtId="0" fontId="22" fillId="0" borderId="25" xfId="0" applyFont="1" applyBorder="1" applyAlignment="1">
      <alignment horizontal="center" vertical="center" shrinkToFit="1"/>
    </xf>
    <xf numFmtId="0" fontId="33" fillId="0" borderId="0" xfId="0" applyFont="1" applyAlignment="1">
      <alignment vertical="center" shrinkToFit="1"/>
    </xf>
    <xf numFmtId="0" fontId="33" fillId="4" borderId="0" xfId="0" applyFont="1" applyFill="1"/>
    <xf numFmtId="0" fontId="33" fillId="0" borderId="6" xfId="0" applyFont="1" applyBorder="1" applyAlignment="1">
      <alignment vertical="center"/>
    </xf>
    <xf numFmtId="0" fontId="33" fillId="0" borderId="6" xfId="0" applyFont="1" applyBorder="1" applyAlignment="1">
      <alignment vertical="center" shrinkToFit="1"/>
    </xf>
    <xf numFmtId="0" fontId="30" fillId="0" borderId="6" xfId="0" applyFont="1" applyBorder="1" applyAlignment="1">
      <alignment horizontal="left" vertical="center" shrinkToFit="1"/>
    </xf>
    <xf numFmtId="0" fontId="28" fillId="4" borderId="0" xfId="0" applyFont="1" applyFill="1" applyAlignment="1">
      <alignment vertical="center"/>
    </xf>
    <xf numFmtId="0" fontId="28" fillId="0" borderId="0" xfId="0" applyFont="1" applyAlignment="1">
      <alignment vertical="center"/>
    </xf>
    <xf numFmtId="0" fontId="24" fillId="0" borderId="5" xfId="0" applyFont="1" applyBorder="1" applyAlignment="1">
      <alignment shrinkToFit="1"/>
    </xf>
    <xf numFmtId="0" fontId="24" fillId="0" borderId="27" xfId="0" applyFont="1" applyBorder="1" applyAlignment="1">
      <alignment shrinkToFit="1"/>
    </xf>
    <xf numFmtId="177" fontId="35" fillId="0" borderId="3" xfId="0" applyNumberFormat="1" applyFont="1" applyBorder="1" applyAlignment="1">
      <alignment horizontal="centerContinuous" vertical="center"/>
    </xf>
    <xf numFmtId="0" fontId="25" fillId="0" borderId="5" xfId="0" applyFont="1" applyBorder="1" applyAlignment="1">
      <alignment shrinkToFit="1"/>
    </xf>
    <xf numFmtId="0" fontId="25" fillId="0" borderId="27" xfId="0" applyFont="1" applyBorder="1" applyAlignment="1">
      <alignment shrinkToFit="1"/>
    </xf>
    <xf numFmtId="177" fontId="36" fillId="0" borderId="0" xfId="0" applyNumberFormat="1" applyFont="1" applyAlignment="1">
      <alignment vertical="center" shrinkToFit="1"/>
    </xf>
    <xf numFmtId="0" fontId="28" fillId="4" borderId="0" xfId="0" applyFont="1" applyFill="1"/>
    <xf numFmtId="0" fontId="28" fillId="0" borderId="0" xfId="0" applyFont="1"/>
    <xf numFmtId="40" fontId="25" fillId="4" borderId="0" xfId="0" applyNumberFormat="1" applyFont="1" applyFill="1" applyAlignment="1">
      <alignment shrinkToFit="1"/>
    </xf>
    <xf numFmtId="0" fontId="25" fillId="4" borderId="0" xfId="0" applyFont="1" applyFill="1"/>
    <xf numFmtId="40" fontId="16" fillId="0" borderId="0" xfId="0" applyNumberFormat="1" applyFont="1"/>
    <xf numFmtId="40" fontId="16" fillId="4" borderId="0" xfId="0" applyNumberFormat="1" applyFont="1" applyFill="1" applyAlignment="1">
      <alignment horizontal="center"/>
    </xf>
    <xf numFmtId="176" fontId="24" fillId="7" borderId="3" xfId="5" applyNumberFormat="1" applyFont="1" applyFill="1" applyBorder="1" applyAlignment="1">
      <alignment shrinkToFit="1"/>
    </xf>
    <xf numFmtId="40" fontId="24" fillId="7" borderId="3" xfId="5" applyNumberFormat="1" applyFont="1" applyFill="1" applyBorder="1" applyAlignment="1">
      <alignment shrinkToFit="1"/>
    </xf>
    <xf numFmtId="40" fontId="24" fillId="7" borderId="7" xfId="5" applyNumberFormat="1" applyFont="1" applyFill="1" applyBorder="1" applyAlignment="1">
      <alignment shrinkToFit="1"/>
    </xf>
    <xf numFmtId="38" fontId="32" fillId="4" borderId="0" xfId="0" applyNumberFormat="1" applyFont="1" applyFill="1" applyAlignment="1">
      <alignment vertical="center" textRotation="255"/>
    </xf>
    <xf numFmtId="176" fontId="17" fillId="4" borderId="0" xfId="5" applyNumberFormat="1" applyFont="1" applyFill="1" applyAlignment="1">
      <alignment horizontal="right" vertical="center" shrinkToFit="1"/>
    </xf>
    <xf numFmtId="176" fontId="16" fillId="4" borderId="34" xfId="5" applyNumberFormat="1" applyFont="1" applyFill="1" applyBorder="1" applyAlignment="1">
      <alignment horizontal="right" vertical="center" shrinkToFit="1"/>
    </xf>
    <xf numFmtId="176" fontId="17" fillId="4" borderId="47" xfId="5" applyNumberFormat="1" applyFont="1" applyFill="1" applyBorder="1" applyAlignment="1">
      <alignment horizontal="right" vertical="center" shrinkToFit="1"/>
    </xf>
    <xf numFmtId="38" fontId="41" fillId="0" borderId="47" xfId="5" applyFont="1" applyBorder="1" applyAlignment="1">
      <alignment horizontal="right" vertical="center" shrinkToFit="1"/>
    </xf>
    <xf numFmtId="38" fontId="41" fillId="0" borderId="23" xfId="5" applyFont="1" applyBorder="1" applyAlignment="1">
      <alignment horizontal="right" vertical="center" shrinkToFit="1"/>
    </xf>
    <xf numFmtId="38" fontId="42" fillId="4" borderId="0" xfId="0" applyNumberFormat="1" applyFont="1" applyFill="1" applyAlignment="1">
      <alignment vertical="center"/>
    </xf>
    <xf numFmtId="0" fontId="30" fillId="4" borderId="0" xfId="0" applyFont="1" applyFill="1" applyAlignment="1">
      <alignment vertical="center" textRotation="255"/>
    </xf>
    <xf numFmtId="0" fontId="31" fillId="4" borderId="0" xfId="0" applyFont="1" applyFill="1" applyAlignment="1">
      <alignment vertical="center" textRotation="255"/>
    </xf>
    <xf numFmtId="176" fontId="17" fillId="4" borderId="76" xfId="5" applyNumberFormat="1" applyFont="1" applyFill="1" applyBorder="1" applyAlignment="1">
      <alignment horizontal="right" vertical="center" shrinkToFit="1"/>
    </xf>
    <xf numFmtId="38" fontId="38" fillId="0" borderId="76" xfId="5" applyFont="1" applyBorder="1" applyAlignment="1">
      <alignment horizontal="right" vertical="center" shrinkToFit="1"/>
    </xf>
    <xf numFmtId="38" fontId="38" fillId="0" borderId="32" xfId="5" applyFont="1" applyBorder="1" applyAlignment="1">
      <alignment horizontal="right" vertical="center" shrinkToFit="1"/>
    </xf>
    <xf numFmtId="0" fontId="29" fillId="4" borderId="0" xfId="0" applyFont="1" applyFill="1" applyAlignment="1">
      <alignment vertical="center" textRotation="255"/>
    </xf>
    <xf numFmtId="176" fontId="16" fillId="0" borderId="15" xfId="5" applyNumberFormat="1" applyFont="1" applyBorder="1" applyAlignment="1">
      <alignment horizontal="right" vertical="center" shrinkToFit="1"/>
    </xf>
    <xf numFmtId="176" fontId="16" fillId="4" borderId="10" xfId="5" applyNumberFormat="1" applyFont="1" applyFill="1" applyBorder="1" applyAlignment="1">
      <alignment horizontal="right" vertical="center" shrinkToFit="1"/>
    </xf>
    <xf numFmtId="176" fontId="16" fillId="4" borderId="23" xfId="5" applyNumberFormat="1" applyFont="1" applyFill="1" applyBorder="1" applyAlignment="1">
      <alignment horizontal="right" vertical="center" shrinkToFit="1"/>
    </xf>
    <xf numFmtId="38" fontId="18" fillId="0" borderId="16" xfId="5" applyFont="1" applyBorder="1" applyAlignment="1">
      <alignment horizontal="right" vertical="center" shrinkToFit="1"/>
    </xf>
    <xf numFmtId="0" fontId="30" fillId="4" borderId="0" xfId="0" applyFont="1" applyFill="1" applyAlignment="1">
      <alignment vertical="center"/>
    </xf>
    <xf numFmtId="176" fontId="18" fillId="2" borderId="10" xfId="5" applyNumberFormat="1" applyFont="1" applyFill="1" applyBorder="1" applyAlignment="1">
      <alignment horizontal="right" vertical="center" shrinkToFit="1"/>
    </xf>
    <xf numFmtId="38" fontId="26" fillId="0" borderId="12" xfId="5" applyFont="1" applyBorder="1" applyAlignment="1">
      <alignment horizontal="right" vertical="center" shrinkToFit="1"/>
    </xf>
    <xf numFmtId="176" fontId="18" fillId="4" borderId="10" xfId="5" applyNumberFormat="1" applyFont="1" applyFill="1" applyBorder="1" applyAlignment="1">
      <alignment horizontal="right" vertical="center" shrinkToFit="1"/>
    </xf>
    <xf numFmtId="38" fontId="26" fillId="0" borderId="30" xfId="5" applyFont="1" applyBorder="1" applyAlignment="1">
      <alignment horizontal="right" vertical="center" shrinkToFit="1"/>
    </xf>
    <xf numFmtId="38" fontId="26" fillId="0" borderId="16" xfId="5" applyFont="1" applyBorder="1" applyAlignment="1">
      <alignment horizontal="right" vertical="center" shrinkToFit="1"/>
    </xf>
    <xf numFmtId="38" fontId="40" fillId="0" borderId="15" xfId="5" applyFont="1" applyBorder="1" applyAlignment="1">
      <alignment horizontal="right" vertical="center" shrinkToFit="1"/>
    </xf>
    <xf numFmtId="38" fontId="40" fillId="0" borderId="53" xfId="5" applyFont="1" applyBorder="1" applyAlignment="1">
      <alignment horizontal="right" vertical="center" shrinkToFit="1"/>
    </xf>
    <xf numFmtId="176" fontId="18" fillId="0" borderId="16" xfId="5" applyNumberFormat="1" applyFont="1" applyBorder="1" applyAlignment="1">
      <alignment horizontal="right" vertical="center" shrinkToFit="1"/>
    </xf>
    <xf numFmtId="38" fontId="40" fillId="0" borderId="46" xfId="5" applyFont="1" applyBorder="1" applyAlignment="1">
      <alignment horizontal="right" vertical="center" shrinkToFit="1"/>
    </xf>
    <xf numFmtId="38" fontId="39" fillId="0" borderId="10" xfId="5" applyFont="1" applyBorder="1" applyAlignment="1">
      <alignment horizontal="right" vertical="center" shrinkToFit="1"/>
    </xf>
    <xf numFmtId="38" fontId="39" fillId="0" borderId="15" xfId="5" applyFont="1" applyBorder="1" applyAlignment="1">
      <alignment horizontal="right" vertical="center" shrinkToFit="1"/>
    </xf>
    <xf numFmtId="38" fontId="39" fillId="0" borderId="46" xfId="5" applyFont="1" applyBorder="1" applyAlignment="1">
      <alignment horizontal="right" vertical="center" shrinkToFit="1"/>
    </xf>
    <xf numFmtId="0" fontId="33" fillId="4" borderId="0" xfId="0" applyFont="1" applyFill="1" applyAlignment="1">
      <alignment vertical="center" textRotation="255"/>
    </xf>
    <xf numFmtId="0" fontId="25" fillId="0" borderId="0" xfId="0" applyFont="1"/>
    <xf numFmtId="0" fontId="24" fillId="0" borderId="20" xfId="0" applyFont="1" applyBorder="1" applyAlignment="1">
      <alignment vertical="top"/>
    </xf>
    <xf numFmtId="0" fontId="24" fillId="0" borderId="37" xfId="0" applyFont="1" applyBorder="1" applyAlignment="1">
      <alignment vertical="top"/>
    </xf>
    <xf numFmtId="0" fontId="24" fillId="0" borderId="1" xfId="0" applyFont="1" applyBorder="1" applyAlignment="1">
      <alignment vertical="top"/>
    </xf>
    <xf numFmtId="0" fontId="45" fillId="0" borderId="0" xfId="0" applyFont="1" applyAlignment="1">
      <alignment vertical="top" wrapText="1" shrinkToFit="1"/>
    </xf>
    <xf numFmtId="0" fontId="24" fillId="0" borderId="74" xfId="0" applyFont="1" applyBorder="1" applyAlignment="1">
      <alignment horizontal="left" vertical="top"/>
    </xf>
    <xf numFmtId="0" fontId="24" fillId="0" borderId="1" xfId="0" applyFont="1" applyBorder="1" applyAlignment="1">
      <alignment horizontal="left" vertical="top"/>
    </xf>
    <xf numFmtId="0" fontId="24" fillId="0" borderId="75" xfId="0" applyFont="1" applyBorder="1" applyAlignment="1">
      <alignment horizontal="left" vertical="top"/>
    </xf>
    <xf numFmtId="0" fontId="24" fillId="0" borderId="34" xfId="0" applyFont="1" applyBorder="1" applyAlignment="1">
      <alignment horizontal="left" vertical="top"/>
    </xf>
    <xf numFmtId="0" fontId="24" fillId="0" borderId="35" xfId="0" applyFont="1" applyBorder="1" applyAlignment="1">
      <alignment horizontal="left" vertical="top"/>
    </xf>
    <xf numFmtId="0" fontId="24" fillId="0" borderId="20" xfId="0" applyFont="1" applyBorder="1" applyAlignment="1">
      <alignment horizontal="left" vertical="top"/>
    </xf>
    <xf numFmtId="0" fontId="24" fillId="0" borderId="0" xfId="0" applyFont="1" applyAlignment="1">
      <alignment vertical="top" wrapText="1" shrinkToFit="1"/>
    </xf>
    <xf numFmtId="0" fontId="45" fillId="0" borderId="0" xfId="0" applyFont="1" applyAlignment="1">
      <alignment shrinkToFit="1"/>
    </xf>
    <xf numFmtId="0" fontId="33" fillId="0" borderId="4" xfId="0" applyFont="1" applyBorder="1" applyAlignment="1">
      <alignment horizontal="center" vertical="center" shrinkToFit="1"/>
    </xf>
    <xf numFmtId="38" fontId="33" fillId="0" borderId="4" xfId="5" applyFont="1" applyBorder="1" applyAlignment="1">
      <alignment horizontal="center" vertical="center" shrinkToFit="1"/>
    </xf>
    <xf numFmtId="38" fontId="42" fillId="3" borderId="51" xfId="0" applyNumberFormat="1" applyFont="1" applyFill="1" applyBorder="1" applyAlignment="1">
      <alignment vertical="center" shrinkToFit="1"/>
    </xf>
    <xf numFmtId="38" fontId="35" fillId="0" borderId="3" xfId="9" applyFont="1" applyBorder="1" applyAlignment="1">
      <alignment horizontal="centerContinuous" vertical="center"/>
    </xf>
    <xf numFmtId="176" fontId="23" fillId="0" borderId="7" xfId="0" applyNumberFormat="1" applyFont="1" applyBorder="1" applyAlignment="1">
      <alignment vertical="center"/>
    </xf>
    <xf numFmtId="38" fontId="28" fillId="6" borderId="3" xfId="5" applyFont="1" applyFill="1" applyBorder="1" applyAlignment="1">
      <alignment horizontal="centerContinuous" vertical="center" shrinkToFit="1"/>
    </xf>
    <xf numFmtId="0" fontId="28" fillId="6" borderId="3" xfId="0" applyFont="1" applyFill="1" applyBorder="1" applyAlignment="1">
      <alignment horizontal="centerContinuous" vertical="center" shrinkToFit="1"/>
    </xf>
    <xf numFmtId="38" fontId="28" fillId="6" borderId="3" xfId="5" applyFont="1" applyFill="1" applyBorder="1" applyAlignment="1">
      <alignment horizontal="center" vertical="center" shrinkToFit="1"/>
    </xf>
    <xf numFmtId="0" fontId="28" fillId="6" borderId="3" xfId="0" applyFont="1" applyFill="1" applyBorder="1" applyAlignment="1">
      <alignment horizontal="center" vertical="center" shrinkToFit="1"/>
    </xf>
    <xf numFmtId="0" fontId="28" fillId="6" borderId="5" xfId="0" applyFont="1" applyFill="1" applyBorder="1" applyAlignment="1">
      <alignment horizontal="center" vertical="center" shrinkToFit="1"/>
    </xf>
    <xf numFmtId="38" fontId="33" fillId="6" borderId="3" xfId="5" applyFont="1" applyFill="1" applyBorder="1" applyAlignment="1">
      <alignment horizontal="center" vertical="center" shrinkToFit="1"/>
    </xf>
    <xf numFmtId="176" fontId="23" fillId="0" borderId="4" xfId="0" applyNumberFormat="1" applyFont="1" applyBorder="1" applyAlignment="1">
      <alignment vertical="center"/>
    </xf>
    <xf numFmtId="0" fontId="47" fillId="0" borderId="0" xfId="0" applyFont="1" applyAlignment="1">
      <alignment shrinkToFit="1"/>
    </xf>
    <xf numFmtId="38" fontId="48" fillId="0" borderId="53" xfId="4" applyFont="1" applyBorder="1"/>
    <xf numFmtId="0" fontId="21" fillId="0" borderId="0" xfId="0" applyFont="1" applyAlignment="1">
      <alignment horizontal="centerContinuous" vertical="center"/>
    </xf>
    <xf numFmtId="0" fontId="22" fillId="0" borderId="40" xfId="0" applyFont="1" applyBorder="1" applyAlignment="1">
      <alignment shrinkToFit="1"/>
    </xf>
    <xf numFmtId="0" fontId="24" fillId="0" borderId="0" xfId="0" applyFont="1" applyAlignment="1">
      <alignment horizontal="left" vertical="top"/>
    </xf>
    <xf numFmtId="0" fontId="24" fillId="0" borderId="0" xfId="0" applyFont="1" applyAlignment="1">
      <alignment vertical="top"/>
    </xf>
    <xf numFmtId="0" fontId="46" fillId="0" borderId="0" xfId="0" applyFont="1" applyAlignment="1">
      <alignment horizontal="centerContinuous" vertical="center"/>
    </xf>
    <xf numFmtId="0" fontId="16" fillId="0" borderId="14" xfId="0" applyFont="1" applyBorder="1" applyAlignment="1">
      <alignment horizontal="center" shrinkToFit="1"/>
    </xf>
    <xf numFmtId="176" fontId="16" fillId="2" borderId="20" xfId="5" applyNumberFormat="1" applyFont="1" applyFill="1" applyBorder="1" applyAlignment="1">
      <alignment horizontal="right" vertical="center" shrinkToFit="1"/>
    </xf>
    <xf numFmtId="38" fontId="40" fillId="4" borderId="3" xfId="5" applyFont="1" applyFill="1" applyBorder="1" applyAlignment="1">
      <alignment horizontal="right" vertical="center" shrinkToFit="1"/>
    </xf>
    <xf numFmtId="38" fontId="39" fillId="4" borderId="79" xfId="5" applyFont="1" applyFill="1" applyBorder="1" applyAlignment="1">
      <alignment horizontal="right" vertical="center" shrinkToFit="1"/>
    </xf>
    <xf numFmtId="38" fontId="39" fillId="4" borderId="34" xfId="5" applyFont="1" applyFill="1" applyBorder="1" applyAlignment="1">
      <alignment horizontal="right" vertical="center" shrinkToFit="1"/>
    </xf>
    <xf numFmtId="38" fontId="40" fillId="4" borderId="16" xfId="5" applyFont="1" applyFill="1" applyBorder="1" applyAlignment="1">
      <alignment horizontal="right" vertical="center" shrinkToFit="1"/>
    </xf>
    <xf numFmtId="38" fontId="40" fillId="4" borderId="76" xfId="5" applyFont="1" applyFill="1" applyBorder="1" applyAlignment="1">
      <alignment horizontal="right" vertical="center" shrinkToFit="1"/>
    </xf>
    <xf numFmtId="0" fontId="22" fillId="0" borderId="10" xfId="0" applyFont="1" applyBorder="1" applyAlignment="1">
      <alignment shrinkToFit="1"/>
    </xf>
    <xf numFmtId="176" fontId="18" fillId="4" borderId="53" xfId="5" applyNumberFormat="1" applyFont="1" applyFill="1" applyBorder="1" applyAlignment="1">
      <alignment horizontal="right" vertical="center" shrinkToFit="1"/>
    </xf>
    <xf numFmtId="38" fontId="18" fillId="0" borderId="7" xfId="5" applyFont="1" applyBorder="1" applyAlignment="1">
      <alignment horizontal="right" vertical="center" shrinkToFit="1"/>
    </xf>
    <xf numFmtId="0" fontId="22" fillId="0" borderId="12" xfId="0" applyFont="1" applyBorder="1" applyAlignment="1">
      <alignment shrinkToFit="1"/>
    </xf>
    <xf numFmtId="176" fontId="16" fillId="2" borderId="21" xfId="5" applyNumberFormat="1" applyFont="1" applyFill="1" applyBorder="1" applyAlignment="1">
      <alignment horizontal="right" vertical="center" shrinkToFit="1"/>
    </xf>
    <xf numFmtId="38" fontId="25" fillId="0" borderId="34" xfId="5" applyFont="1" applyBorder="1" applyAlignment="1">
      <alignment horizontal="right" vertical="center" shrinkToFit="1"/>
    </xf>
    <xf numFmtId="176" fontId="16" fillId="0" borderId="12" xfId="5" applyNumberFormat="1" applyFont="1" applyBorder="1" applyAlignment="1">
      <alignment horizontal="right" vertical="center" shrinkToFit="1"/>
    </xf>
    <xf numFmtId="176" fontId="17" fillId="0" borderId="10" xfId="5" applyNumberFormat="1" applyFont="1" applyBorder="1" applyAlignment="1">
      <alignment horizontal="right" vertical="center" shrinkToFit="1"/>
    </xf>
    <xf numFmtId="38" fontId="16" fillId="0" borderId="15" xfId="5" applyFont="1" applyBorder="1" applyAlignment="1">
      <alignment horizontal="right" vertical="center" shrinkToFit="1"/>
    </xf>
    <xf numFmtId="38" fontId="25" fillId="0" borderId="3" xfId="5" applyFont="1" applyBorder="1" applyAlignment="1">
      <alignment horizontal="right" vertical="center" shrinkToFit="1"/>
    </xf>
    <xf numFmtId="38" fontId="52" fillId="6" borderId="4" xfId="5" applyFont="1" applyFill="1" applyBorder="1" applyAlignment="1">
      <alignment horizontal="centerContinuous" vertical="center" shrinkToFit="1"/>
    </xf>
    <xf numFmtId="38" fontId="30" fillId="0" borderId="3" xfId="5" applyFont="1" applyBorder="1" applyAlignment="1">
      <alignment horizontal="centerContinuous" vertical="center" shrinkToFit="1"/>
    </xf>
    <xf numFmtId="38" fontId="30" fillId="0" borderId="2" xfId="5" applyFont="1" applyBorder="1" applyAlignment="1">
      <alignment horizontal="centerContinuous" vertical="center"/>
    </xf>
    <xf numFmtId="38" fontId="30" fillId="0" borderId="2" xfId="5" applyFont="1" applyBorder="1" applyAlignment="1">
      <alignment horizontal="centerContinuous" vertical="center" shrinkToFit="1"/>
    </xf>
    <xf numFmtId="38" fontId="54" fillId="4" borderId="21" xfId="5" applyFont="1" applyFill="1" applyBorder="1" applyAlignment="1">
      <alignment horizontal="left" vertical="center" indent="1"/>
    </xf>
    <xf numFmtId="0" fontId="53" fillId="0" borderId="17" xfId="0" applyFont="1" applyBorder="1" applyAlignment="1">
      <alignment vertical="center"/>
    </xf>
    <xf numFmtId="0" fontId="54" fillId="0" borderId="0" xfId="0" applyFont="1" applyAlignment="1">
      <alignment shrinkToFit="1"/>
    </xf>
    <xf numFmtId="0" fontId="31" fillId="0" borderId="45" xfId="0" applyFont="1" applyBorder="1" applyAlignment="1">
      <alignment horizontal="center" vertical="center"/>
    </xf>
    <xf numFmtId="0" fontId="31" fillId="0" borderId="45" xfId="0" applyFont="1" applyBorder="1" applyAlignment="1">
      <alignment vertical="center" textRotation="255"/>
    </xf>
    <xf numFmtId="0" fontId="31" fillId="0" borderId="53" xfId="0" applyFont="1" applyBorder="1" applyAlignment="1">
      <alignment vertical="center" textRotation="255"/>
    </xf>
    <xf numFmtId="0" fontId="45" fillId="0" borderId="74" xfId="0" applyFont="1" applyBorder="1" applyAlignment="1">
      <alignment horizontal="left" vertical="top"/>
    </xf>
    <xf numFmtId="40" fontId="45" fillId="7" borderId="3" xfId="5" applyNumberFormat="1" applyFont="1" applyFill="1" applyBorder="1" applyAlignment="1">
      <alignment horizontal="center" vertical="center" shrinkToFit="1"/>
    </xf>
    <xf numFmtId="176" fontId="16" fillId="4" borderId="20" xfId="5" applyNumberFormat="1" applyFont="1" applyFill="1" applyBorder="1" applyAlignment="1">
      <alignment horizontal="right" vertical="center" shrinkToFit="1"/>
    </xf>
    <xf numFmtId="0" fontId="56" fillId="0" borderId="51" xfId="0" applyFont="1" applyBorder="1" applyAlignment="1">
      <alignment horizontal="center" vertical="center" shrinkToFit="1"/>
    </xf>
    <xf numFmtId="38" fontId="32" fillId="4" borderId="28" xfId="5" applyFont="1" applyFill="1" applyBorder="1" applyAlignment="1">
      <alignment vertical="center"/>
    </xf>
    <xf numFmtId="38" fontId="32" fillId="4" borderId="17" xfId="5" applyFont="1" applyFill="1" applyBorder="1" applyAlignment="1">
      <alignment vertical="center"/>
    </xf>
    <xf numFmtId="0" fontId="32" fillId="4" borderId="17" xfId="0" applyFont="1" applyFill="1" applyBorder="1" applyAlignment="1">
      <alignment vertical="center"/>
    </xf>
    <xf numFmtId="0" fontId="32" fillId="4" borderId="17" xfId="0" applyFont="1" applyFill="1" applyBorder="1" applyAlignment="1" applyProtection="1">
      <alignment vertical="center"/>
      <protection locked="0"/>
    </xf>
    <xf numFmtId="38" fontId="32" fillId="4" borderId="17" xfId="5" applyFont="1" applyFill="1" applyBorder="1" applyAlignment="1" applyProtection="1">
      <alignment vertical="center"/>
      <protection locked="0"/>
    </xf>
    <xf numFmtId="38" fontId="32" fillId="4" borderId="17" xfId="6" applyFont="1" applyFill="1" applyBorder="1" applyAlignment="1" applyProtection="1">
      <alignment vertical="center"/>
      <protection locked="0"/>
    </xf>
    <xf numFmtId="38" fontId="32" fillId="4" borderId="21" xfId="5" applyFont="1" applyFill="1" applyBorder="1" applyAlignment="1">
      <alignment vertical="center"/>
    </xf>
    <xf numFmtId="38" fontId="32" fillId="4" borderId="21" xfId="5" applyFont="1" applyFill="1" applyBorder="1" applyAlignment="1" applyProtection="1">
      <alignment vertical="center"/>
      <protection locked="0"/>
    </xf>
    <xf numFmtId="0" fontId="32" fillId="4" borderId="28" xfId="0" applyFont="1" applyFill="1" applyBorder="1" applyAlignment="1" applyProtection="1">
      <alignment vertical="center"/>
      <protection locked="0"/>
    </xf>
    <xf numFmtId="0" fontId="32" fillId="4" borderId="29" xfId="0" applyFont="1" applyFill="1" applyBorder="1" applyAlignment="1" applyProtection="1">
      <alignment vertical="center"/>
      <protection locked="0"/>
    </xf>
    <xf numFmtId="38" fontId="32" fillId="0" borderId="13" xfId="6" applyFont="1" applyBorder="1" applyAlignment="1">
      <alignment vertical="center"/>
    </xf>
    <xf numFmtId="38" fontId="32" fillId="0" borderId="17" xfId="5" applyFont="1" applyBorder="1" applyAlignment="1">
      <alignment vertical="center"/>
    </xf>
    <xf numFmtId="0" fontId="32" fillId="0" borderId="21" xfId="0" applyFont="1" applyBorder="1" applyAlignment="1" applyProtection="1">
      <alignment vertical="center"/>
      <protection locked="0"/>
    </xf>
    <xf numFmtId="38" fontId="32" fillId="4" borderId="28" xfId="5" applyFont="1" applyFill="1" applyBorder="1" applyAlignment="1" applyProtection="1">
      <alignment vertical="center"/>
      <protection locked="0"/>
    </xf>
    <xf numFmtId="38" fontId="32" fillId="4" borderId="29" xfId="5" applyFont="1" applyFill="1" applyBorder="1" applyAlignment="1">
      <alignment vertical="center"/>
    </xf>
    <xf numFmtId="38" fontId="32" fillId="4" borderId="13" xfId="5" applyFont="1" applyFill="1" applyBorder="1" applyAlignment="1">
      <alignment vertical="center"/>
    </xf>
    <xf numFmtId="38" fontId="60" fillId="4" borderId="21" xfId="5" applyFont="1" applyFill="1" applyBorder="1" applyAlignment="1">
      <alignment vertical="center"/>
    </xf>
    <xf numFmtId="38" fontId="61" fillId="4" borderId="28" xfId="5" applyFont="1" applyFill="1" applyBorder="1" applyAlignment="1">
      <alignment horizontal="left" vertical="center" indent="1"/>
    </xf>
    <xf numFmtId="38" fontId="61" fillId="4" borderId="17" xfId="5" applyFont="1" applyFill="1" applyBorder="1" applyAlignment="1">
      <alignment horizontal="left" vertical="center" indent="1"/>
    </xf>
    <xf numFmtId="38" fontId="61" fillId="0" borderId="17" xfId="5" applyFont="1" applyBorder="1" applyAlignment="1">
      <alignment horizontal="left" vertical="center" indent="1"/>
    </xf>
    <xf numFmtId="0" fontId="61" fillId="0" borderId="17" xfId="0" applyFont="1" applyBorder="1" applyAlignment="1">
      <alignment horizontal="left" vertical="center" indent="1"/>
    </xf>
    <xf numFmtId="0" fontId="61" fillId="0" borderId="21" xfId="0" applyFont="1" applyBorder="1" applyAlignment="1">
      <alignment horizontal="left" vertical="center" indent="1"/>
    </xf>
    <xf numFmtId="0" fontId="61" fillId="0" borderId="28" xfId="0" applyFont="1" applyBorder="1" applyAlignment="1">
      <alignment horizontal="left" vertical="center" indent="1"/>
    </xf>
    <xf numFmtId="0" fontId="61" fillId="0" borderId="29" xfId="0" applyFont="1" applyBorder="1" applyAlignment="1">
      <alignment horizontal="left" vertical="center" indent="1"/>
    </xf>
    <xf numFmtId="0" fontId="61" fillId="4" borderId="13" xfId="0" applyFont="1" applyFill="1" applyBorder="1" applyAlignment="1" applyProtection="1">
      <alignment horizontal="left" vertical="center" indent="1"/>
      <protection locked="0"/>
    </xf>
    <xf numFmtId="38" fontId="61" fillId="0" borderId="21" xfId="5" applyFont="1" applyBorder="1" applyAlignment="1">
      <alignment horizontal="left" vertical="center" indent="1"/>
    </xf>
    <xf numFmtId="38" fontId="61" fillId="4" borderId="21" xfId="5" applyFont="1" applyFill="1" applyBorder="1" applyAlignment="1" applyProtection="1">
      <alignment horizontal="left" vertical="center" indent="1"/>
      <protection locked="0"/>
    </xf>
    <xf numFmtId="38" fontId="61" fillId="4" borderId="17" xfId="5" applyFont="1" applyFill="1" applyBorder="1" applyAlignment="1" applyProtection="1">
      <alignment horizontal="left" vertical="center" indent="1"/>
      <protection locked="0"/>
    </xf>
    <xf numFmtId="38" fontId="61" fillId="4" borderId="21" xfId="5" applyFont="1" applyFill="1" applyBorder="1" applyAlignment="1">
      <alignment horizontal="left" vertical="center" indent="1"/>
    </xf>
    <xf numFmtId="38" fontId="61" fillId="4" borderId="29" xfId="5" applyFont="1" applyFill="1" applyBorder="1" applyAlignment="1">
      <alignment horizontal="left" vertical="center" indent="1"/>
    </xf>
    <xf numFmtId="38" fontId="61" fillId="4" borderId="13" xfId="5" applyFont="1" applyFill="1" applyBorder="1" applyAlignment="1">
      <alignment horizontal="left" vertical="center" indent="1"/>
    </xf>
    <xf numFmtId="0" fontId="32" fillId="4" borderId="4" xfId="0" applyFont="1" applyFill="1" applyBorder="1" applyAlignment="1">
      <alignment horizontal="center" vertical="center" shrinkToFit="1"/>
    </xf>
    <xf numFmtId="0" fontId="62" fillId="0" borderId="0" xfId="0" applyFont="1" applyAlignment="1">
      <alignment shrinkToFit="1"/>
    </xf>
    <xf numFmtId="0" fontId="63" fillId="0" borderId="25" xfId="0" applyFont="1" applyBorder="1" applyAlignment="1">
      <alignment horizontal="center" vertical="center"/>
    </xf>
    <xf numFmtId="0" fontId="61" fillId="0" borderId="77" xfId="0" applyFont="1" applyBorder="1" applyAlignment="1">
      <alignment horizontal="center" vertical="center" shrinkToFit="1"/>
    </xf>
    <xf numFmtId="0" fontId="64" fillId="0" borderId="0" xfId="0" applyFont="1" applyAlignment="1">
      <alignment shrinkToFit="1"/>
    </xf>
    <xf numFmtId="0" fontId="63" fillId="0" borderId="25" xfId="0" applyFont="1" applyBorder="1" applyAlignment="1">
      <alignment horizontal="center" vertical="center" shrinkToFit="1"/>
    </xf>
    <xf numFmtId="38" fontId="59" fillId="4" borderId="17" xfId="5" applyFont="1" applyFill="1" applyBorder="1" applyAlignment="1" applyProtection="1">
      <alignment horizontal="left" vertical="center" indent="1"/>
      <protection locked="0"/>
    </xf>
    <xf numFmtId="0" fontId="32" fillId="0" borderId="4" xfId="0" applyFont="1" applyBorder="1" applyAlignment="1">
      <alignment horizontal="center" vertical="center" shrinkToFit="1"/>
    </xf>
    <xf numFmtId="38" fontId="65" fillId="6" borderId="4" xfId="5" applyFont="1" applyFill="1" applyBorder="1" applyAlignment="1">
      <alignment horizontal="centerContinuous" vertical="center" shrinkToFit="1"/>
    </xf>
    <xf numFmtId="38" fontId="61" fillId="0" borderId="28" xfId="5" applyFont="1" applyBorder="1" applyAlignment="1">
      <alignment vertical="center"/>
    </xf>
    <xf numFmtId="38" fontId="32" fillId="0" borderId="43" xfId="5" applyFont="1" applyBorder="1" applyAlignment="1">
      <alignment horizontal="center" vertical="center" shrinkToFit="1"/>
    </xf>
    <xf numFmtId="38" fontId="32" fillId="0" borderId="28" xfId="5" applyFont="1" applyBorder="1" applyAlignment="1">
      <alignment vertical="center"/>
    </xf>
    <xf numFmtId="38" fontId="59" fillId="0" borderId="17" xfId="5" applyFont="1" applyBorder="1" applyAlignment="1">
      <alignment horizontal="left" vertical="center" indent="1"/>
    </xf>
    <xf numFmtId="0" fontId="32" fillId="0" borderId="29" xfId="0" applyFont="1" applyBorder="1" applyAlignment="1">
      <alignment vertical="center"/>
    </xf>
    <xf numFmtId="38" fontId="32" fillId="0" borderId="4" xfId="5" applyFont="1" applyBorder="1" applyAlignment="1">
      <alignment horizontal="center" vertical="center" shrinkToFit="1"/>
    </xf>
    <xf numFmtId="0" fontId="32" fillId="0" borderId="17" xfId="0" applyFont="1" applyBorder="1" applyAlignment="1">
      <alignment vertical="center"/>
    </xf>
    <xf numFmtId="38" fontId="32" fillId="0" borderId="29" xfId="5" applyFont="1" applyBorder="1" applyAlignment="1">
      <alignment vertical="center"/>
    </xf>
    <xf numFmtId="0" fontId="32" fillId="0" borderId="43" xfId="0" applyFont="1" applyBorder="1" applyAlignment="1">
      <alignment horizontal="center" vertical="center" shrinkToFit="1"/>
    </xf>
    <xf numFmtId="0" fontId="32" fillId="0" borderId="17" xfId="0" applyFont="1" applyBorder="1" applyAlignment="1" applyProtection="1">
      <alignment vertical="center"/>
      <protection locked="0"/>
    </xf>
    <xf numFmtId="0" fontId="59" fillId="4" borderId="17" xfId="0" applyFont="1" applyFill="1" applyBorder="1" applyAlignment="1">
      <alignment horizontal="left" vertical="center" indent="2"/>
    </xf>
    <xf numFmtId="38" fontId="59" fillId="4" borderId="17" xfId="5" applyFont="1" applyFill="1" applyBorder="1" applyAlignment="1">
      <alignment horizontal="left" vertical="center" indent="2"/>
    </xf>
    <xf numFmtId="38" fontId="32" fillId="0" borderId="49" xfId="5" applyFont="1" applyBorder="1" applyAlignment="1">
      <alignment vertical="center"/>
    </xf>
    <xf numFmtId="38" fontId="61" fillId="0" borderId="13" xfId="6" applyFont="1" applyBorder="1" applyAlignment="1">
      <alignment horizontal="left" vertical="center"/>
    </xf>
    <xf numFmtId="38" fontId="32" fillId="0" borderId="21" xfId="5" applyFont="1" applyBorder="1" applyAlignment="1">
      <alignment vertical="center"/>
    </xf>
    <xf numFmtId="38" fontId="32" fillId="0" borderId="29" xfId="5" applyFont="1" applyBorder="1" applyAlignment="1">
      <alignment horizontal="center" vertical="center" shrinkToFit="1"/>
    </xf>
    <xf numFmtId="38" fontId="65" fillId="6" borderId="49" xfId="5" applyFont="1" applyFill="1" applyBorder="1" applyAlignment="1">
      <alignment horizontal="centerContinuous" vertical="center" shrinkToFit="1"/>
    </xf>
    <xf numFmtId="38" fontId="32" fillId="0" borderId="4" xfId="5" applyFont="1" applyBorder="1" applyAlignment="1">
      <alignment vertical="center"/>
    </xf>
    <xf numFmtId="38" fontId="32" fillId="0" borderId="28" xfId="5" applyFont="1" applyBorder="1" applyAlignment="1">
      <alignment horizontal="center" vertical="center" shrinkToFit="1"/>
    </xf>
    <xf numFmtId="38" fontId="61" fillId="4" borderId="28" xfId="5" applyFont="1" applyFill="1" applyBorder="1" applyAlignment="1" applyProtection="1">
      <alignment horizontal="left" vertical="center" indent="1"/>
      <protection locked="0"/>
    </xf>
    <xf numFmtId="0" fontId="61" fillId="4" borderId="17" xfId="0" applyFont="1" applyFill="1" applyBorder="1" applyAlignment="1">
      <alignment horizontal="left" vertical="center" indent="1"/>
    </xf>
    <xf numFmtId="0" fontId="61" fillId="4" borderId="29" xfId="0" applyFont="1" applyFill="1" applyBorder="1" applyAlignment="1" applyProtection="1">
      <alignment horizontal="left" vertical="center" indent="1"/>
      <protection locked="0"/>
    </xf>
    <xf numFmtId="38" fontId="32" fillId="6" borderId="3" xfId="5" applyFont="1" applyFill="1" applyBorder="1" applyAlignment="1">
      <alignment horizontal="center" vertical="center" shrinkToFit="1"/>
    </xf>
    <xf numFmtId="38" fontId="59" fillId="0" borderId="28" xfId="5" applyFont="1" applyBorder="1" applyAlignment="1">
      <alignment horizontal="left" vertical="center" indent="1"/>
    </xf>
    <xf numFmtId="38" fontId="32" fillId="0" borderId="17" xfId="5" applyFont="1" applyBorder="1" applyAlignment="1">
      <alignment horizontal="left" vertical="center" indent="1"/>
    </xf>
    <xf numFmtId="0" fontId="61" fillId="0" borderId="28" xfId="0" applyFont="1" applyBorder="1" applyAlignment="1">
      <alignment vertical="center"/>
    </xf>
    <xf numFmtId="0" fontId="59" fillId="0" borderId="17" xfId="0" applyFont="1" applyBorder="1" applyAlignment="1">
      <alignment horizontal="left" vertical="center" indent="1"/>
    </xf>
    <xf numFmtId="0" fontId="61" fillId="0" borderId="17" xfId="0" applyFont="1" applyBorder="1" applyAlignment="1">
      <alignment vertical="center"/>
    </xf>
    <xf numFmtId="0" fontId="61" fillId="0" borderId="29" xfId="0" applyFont="1" applyBorder="1" applyAlignment="1">
      <alignment horizontal="left" vertical="center" shrinkToFit="1"/>
    </xf>
    <xf numFmtId="0" fontId="61" fillId="0" borderId="17" xfId="0" applyFont="1" applyBorder="1" applyAlignment="1">
      <alignment horizontal="center" vertical="center" shrinkToFit="1"/>
    </xf>
    <xf numFmtId="38" fontId="61" fillId="0" borderId="29" xfId="5" applyFont="1" applyBorder="1" applyAlignment="1">
      <alignment horizontal="center" vertical="center" shrinkToFit="1"/>
    </xf>
    <xf numFmtId="0" fontId="59" fillId="0" borderId="28" xfId="0" applyFont="1" applyBorder="1" applyAlignment="1">
      <alignment horizontal="left" vertical="center"/>
    </xf>
    <xf numFmtId="0" fontId="59" fillId="0" borderId="17" xfId="0" applyFont="1" applyBorder="1" applyAlignment="1">
      <alignment vertical="center"/>
    </xf>
    <xf numFmtId="38" fontId="61" fillId="0" borderId="17" xfId="5" applyFont="1" applyBorder="1" applyAlignment="1">
      <alignment horizontal="center" vertical="center" shrinkToFit="1"/>
    </xf>
    <xf numFmtId="0" fontId="61" fillId="0" borderId="29" xfId="0" applyFont="1" applyBorder="1" applyAlignment="1">
      <alignment horizontal="center" vertical="center" shrinkToFit="1"/>
    </xf>
    <xf numFmtId="0" fontId="61" fillId="0" borderId="28" xfId="0" applyFont="1" applyBorder="1" applyAlignment="1">
      <alignment horizontal="distributed" vertical="center" shrinkToFit="1"/>
    </xf>
    <xf numFmtId="38" fontId="59" fillId="0" borderId="17" xfId="5" applyFont="1" applyBorder="1" applyAlignment="1">
      <alignment vertical="center"/>
    </xf>
    <xf numFmtId="0" fontId="59" fillId="4" borderId="17" xfId="0" applyFont="1" applyFill="1" applyBorder="1" applyAlignment="1">
      <alignment horizontal="left" vertical="center" indent="1"/>
    </xf>
    <xf numFmtId="0" fontId="61" fillId="4" borderId="17" xfId="0" applyFont="1" applyFill="1" applyBorder="1" applyAlignment="1">
      <alignment horizontal="distributed" vertical="center" shrinkToFit="1"/>
    </xf>
    <xf numFmtId="0" fontId="61" fillId="4" borderId="17" xfId="0" applyFont="1" applyFill="1" applyBorder="1" applyAlignment="1">
      <alignment horizontal="center" vertical="center" shrinkToFit="1"/>
    </xf>
    <xf numFmtId="0" fontId="66" fillId="0" borderId="0" xfId="0" applyFont="1" applyAlignment="1">
      <alignment horizontal="left" vertical="center" indent="1"/>
    </xf>
    <xf numFmtId="0" fontId="61" fillId="0" borderId="28" xfId="0" applyFont="1" applyBorder="1" applyAlignment="1">
      <alignment horizontal="left" vertical="center" shrinkToFit="1"/>
    </xf>
    <xf numFmtId="0" fontId="61" fillId="0" borderId="17" xfId="0" applyFont="1" applyBorder="1" applyAlignment="1">
      <alignment horizontal="left" vertical="center" shrinkToFit="1"/>
    </xf>
    <xf numFmtId="38" fontId="59" fillId="0" borderId="17" xfId="5" applyFont="1" applyBorder="1" applyAlignment="1">
      <alignment horizontal="distributed" vertical="center" shrinkToFit="1"/>
    </xf>
    <xf numFmtId="0" fontId="59" fillId="0" borderId="17" xfId="0" applyFont="1" applyBorder="1" applyAlignment="1">
      <alignment horizontal="distributed" vertical="center" shrinkToFit="1"/>
    </xf>
    <xf numFmtId="38" fontId="59" fillId="0" borderId="84" xfId="5" applyFont="1" applyBorder="1" applyAlignment="1">
      <alignment vertical="center"/>
    </xf>
    <xf numFmtId="38" fontId="61" fillId="0" borderId="13" xfId="5" applyFont="1" applyBorder="1" applyAlignment="1">
      <alignment horizontal="center" vertical="center" shrinkToFit="1"/>
    </xf>
    <xf numFmtId="38" fontId="67" fillId="0" borderId="28" xfId="5" applyFont="1" applyBorder="1" applyAlignment="1">
      <alignment horizontal="center" vertical="center" shrinkToFit="1"/>
    </xf>
    <xf numFmtId="38" fontId="67" fillId="0" borderId="29" xfId="5" applyFont="1" applyBorder="1" applyAlignment="1">
      <alignment horizontal="center" vertical="center" shrinkToFit="1"/>
    </xf>
    <xf numFmtId="38" fontId="67" fillId="0" borderId="17" xfId="5" applyFont="1" applyBorder="1" applyAlignment="1">
      <alignment vertical="center"/>
    </xf>
    <xf numFmtId="38" fontId="67" fillId="0" borderId="29" xfId="5" applyFont="1" applyBorder="1" applyAlignment="1">
      <alignment vertical="center"/>
    </xf>
    <xf numFmtId="38" fontId="67" fillId="0" borderId="28" xfId="5" applyFont="1" applyBorder="1" applyAlignment="1">
      <alignment vertical="center"/>
    </xf>
    <xf numFmtId="38" fontId="32" fillId="0" borderId="17" xfId="5" applyFont="1" applyBorder="1" applyAlignment="1">
      <alignment horizontal="center" vertical="center" shrinkToFit="1"/>
    </xf>
    <xf numFmtId="38" fontId="32" fillId="6" borderId="49" xfId="5" applyFont="1" applyFill="1" applyBorder="1" applyAlignment="1">
      <alignment horizontal="center" vertical="center" shrinkToFit="1"/>
    </xf>
    <xf numFmtId="38" fontId="59" fillId="4" borderId="28" xfId="5" applyFont="1" applyFill="1" applyBorder="1" applyAlignment="1">
      <alignment horizontal="left" vertical="center" indent="1"/>
    </xf>
    <xf numFmtId="38" fontId="59" fillId="4" borderId="17" xfId="5" applyFont="1" applyFill="1" applyBorder="1" applyAlignment="1">
      <alignment horizontal="left" vertical="center" indent="1"/>
    </xf>
    <xf numFmtId="38" fontId="59" fillId="0" borderId="17" xfId="5" applyFont="1" applyBorder="1" applyAlignment="1">
      <alignment horizontal="left" vertical="center" indent="3"/>
    </xf>
    <xf numFmtId="0" fontId="32" fillId="0" borderId="17" xfId="0" applyFont="1" applyBorder="1" applyAlignment="1">
      <alignment horizontal="left" vertical="center" indent="1"/>
    </xf>
    <xf numFmtId="0" fontId="32" fillId="0" borderId="21" xfId="0" applyFont="1" applyBorder="1" applyAlignment="1">
      <alignment horizontal="left" vertical="center" indent="1"/>
    </xf>
    <xf numFmtId="0" fontId="32" fillId="0" borderId="28" xfId="0" applyFont="1" applyBorder="1" applyAlignment="1">
      <alignment horizontal="left" vertical="center" indent="1"/>
    </xf>
    <xf numFmtId="0" fontId="32" fillId="0" borderId="29" xfId="0" applyFont="1" applyBorder="1" applyAlignment="1">
      <alignment horizontal="left" vertical="center" indent="1"/>
    </xf>
    <xf numFmtId="0" fontId="59" fillId="4" borderId="13" xfId="0" applyFont="1" applyFill="1" applyBorder="1" applyAlignment="1" applyProtection="1">
      <alignment horizontal="left" vertical="center"/>
      <protection locked="0"/>
    </xf>
    <xf numFmtId="38" fontId="59" fillId="0" borderId="21" xfId="5" applyFont="1" applyBorder="1" applyAlignment="1">
      <alignment horizontal="left" vertical="center" indent="1"/>
    </xf>
    <xf numFmtId="38" fontId="59" fillId="4" borderId="21" xfId="5" applyFont="1" applyFill="1" applyBorder="1" applyAlignment="1" applyProtection="1">
      <alignment horizontal="left" vertical="center"/>
      <protection locked="0"/>
    </xf>
    <xf numFmtId="38" fontId="59" fillId="4" borderId="21" xfId="5" applyFont="1" applyFill="1" applyBorder="1" applyAlignment="1" applyProtection="1">
      <alignment horizontal="left" vertical="center" indent="1"/>
      <protection locked="0"/>
    </xf>
    <xf numFmtId="38" fontId="59" fillId="4" borderId="21" xfId="5" applyFont="1" applyFill="1" applyBorder="1" applyAlignment="1">
      <alignment horizontal="left" vertical="center" indent="2"/>
    </xf>
    <xf numFmtId="38" fontId="59" fillId="4" borderId="21" xfId="5" applyFont="1" applyFill="1" applyBorder="1" applyAlignment="1" applyProtection="1">
      <alignment horizontal="left" vertical="center" indent="2"/>
      <protection locked="0"/>
    </xf>
    <xf numFmtId="38" fontId="32" fillId="4" borderId="17" xfId="5" applyFont="1" applyFill="1" applyBorder="1" applyAlignment="1">
      <alignment horizontal="left" vertical="center" indent="1"/>
    </xf>
    <xf numFmtId="38" fontId="32" fillId="4" borderId="29" xfId="5" applyFont="1" applyFill="1" applyBorder="1" applyAlignment="1">
      <alignment horizontal="left" vertical="center" indent="1"/>
    </xf>
    <xf numFmtId="38" fontId="32" fillId="4" borderId="28" xfId="5" applyFont="1" applyFill="1" applyBorder="1" applyAlignment="1">
      <alignment horizontal="left" vertical="center" indent="1"/>
    </xf>
    <xf numFmtId="38" fontId="32" fillId="4" borderId="13" xfId="5" applyFont="1" applyFill="1" applyBorder="1" applyAlignment="1">
      <alignment horizontal="left" vertical="center" indent="1"/>
    </xf>
    <xf numFmtId="38" fontId="59" fillId="4" borderId="21" xfId="5" applyFont="1" applyFill="1" applyBorder="1" applyAlignment="1">
      <alignment horizontal="left" vertical="center" indent="1"/>
    </xf>
    <xf numFmtId="38" fontId="59" fillId="4" borderId="28" xfId="5" applyFont="1" applyFill="1" applyBorder="1" applyAlignment="1" applyProtection="1">
      <alignment horizontal="left" vertical="center" indent="1"/>
      <protection locked="0"/>
    </xf>
    <xf numFmtId="0" fontId="32" fillId="4" borderId="17" xfId="0" applyFont="1" applyFill="1" applyBorder="1" applyAlignment="1">
      <alignment horizontal="distributed" vertical="center"/>
    </xf>
    <xf numFmtId="0" fontId="32" fillId="4" borderId="29" xfId="0" applyFont="1" applyFill="1" applyBorder="1" applyAlignment="1" applyProtection="1">
      <alignment horizontal="distributed" vertical="center" indent="1"/>
      <protection locked="0"/>
    </xf>
    <xf numFmtId="0" fontId="59" fillId="0" borderId="17" xfId="0" applyFont="1" applyBorder="1" applyAlignment="1">
      <alignment horizontal="left" vertical="center" indent="2"/>
    </xf>
    <xf numFmtId="0" fontId="66" fillId="0" borderId="0" xfId="0" applyFont="1" applyAlignment="1">
      <alignment horizontal="left" vertical="center" indent="3"/>
    </xf>
    <xf numFmtId="38" fontId="32" fillId="0" borderId="28" xfId="5" applyFont="1" applyBorder="1" applyAlignment="1">
      <alignment horizontal="left" vertical="center" indent="1"/>
    </xf>
    <xf numFmtId="38" fontId="32" fillId="0" borderId="21" xfId="5" applyFont="1" applyBorder="1" applyAlignment="1">
      <alignment horizontal="left" vertical="center" indent="1"/>
    </xf>
    <xf numFmtId="38" fontId="32" fillId="0" borderId="29" xfId="5" applyFont="1" applyBorder="1" applyAlignment="1">
      <alignment horizontal="left" vertical="center" indent="1"/>
    </xf>
    <xf numFmtId="0" fontId="32" fillId="4" borderId="17" xfId="0" applyFont="1" applyFill="1" applyBorder="1" applyAlignment="1">
      <alignment horizontal="left" vertical="center" indent="1"/>
    </xf>
    <xf numFmtId="38" fontId="59" fillId="4" borderId="17" xfId="5" applyFont="1" applyFill="1" applyBorder="1" applyAlignment="1" applyProtection="1">
      <alignment horizontal="left" vertical="center" indent="3"/>
      <protection locked="0"/>
    </xf>
    <xf numFmtId="38" fontId="59" fillId="0" borderId="17" xfId="5" applyFont="1" applyBorder="1" applyAlignment="1" applyProtection="1">
      <alignment horizontal="left" vertical="center" indent="1"/>
      <protection locked="0"/>
    </xf>
    <xf numFmtId="38" fontId="32" fillId="4" borderId="17" xfId="5" applyFont="1" applyFill="1" applyBorder="1" applyAlignment="1" applyProtection="1">
      <alignment horizontal="left" vertical="center" indent="1"/>
      <protection locked="0"/>
    </xf>
    <xf numFmtId="0" fontId="59" fillId="4" borderId="21" xfId="0" applyFont="1" applyFill="1" applyBorder="1" applyAlignment="1">
      <alignment horizontal="left" vertical="center" indent="1"/>
    </xf>
    <xf numFmtId="38" fontId="32" fillId="4" borderId="29" xfId="5" applyFont="1" applyFill="1" applyBorder="1" applyAlignment="1">
      <alignment horizontal="distributed" vertical="center" indent="1"/>
    </xf>
    <xf numFmtId="0" fontId="59" fillId="0" borderId="28" xfId="0" applyFont="1" applyBorder="1" applyAlignment="1">
      <alignment vertical="center"/>
    </xf>
    <xf numFmtId="38" fontId="61" fillId="0" borderId="29" xfId="5" applyFont="1" applyBorder="1" applyAlignment="1">
      <alignment horizontal="left" vertical="center" indent="1"/>
    </xf>
    <xf numFmtId="0" fontId="59" fillId="0" borderId="28" xfId="0" applyFont="1" applyBorder="1" applyAlignment="1">
      <alignment horizontal="left" vertical="center" indent="1"/>
    </xf>
    <xf numFmtId="38" fontId="61" fillId="0" borderId="28" xfId="5" applyFont="1" applyBorder="1" applyAlignment="1">
      <alignment horizontal="center" vertical="center" shrinkToFit="1"/>
    </xf>
    <xf numFmtId="38" fontId="59" fillId="4" borderId="63" xfId="5" applyFont="1" applyFill="1" applyBorder="1" applyAlignment="1" applyProtection="1">
      <alignment vertical="center"/>
      <protection locked="0"/>
    </xf>
    <xf numFmtId="38" fontId="61" fillId="4" borderId="17" xfId="5" applyFont="1" applyFill="1" applyBorder="1" applyAlignment="1">
      <alignment vertical="center"/>
    </xf>
    <xf numFmtId="38" fontId="61" fillId="0" borderId="17" xfId="5" applyFont="1" applyBorder="1" applyAlignment="1">
      <alignment vertical="center"/>
    </xf>
    <xf numFmtId="38" fontId="61" fillId="4" borderId="17" xfId="6" applyFont="1" applyFill="1" applyBorder="1" applyAlignment="1">
      <alignment vertical="center"/>
    </xf>
    <xf numFmtId="38" fontId="59" fillId="0" borderId="17" xfId="6" applyFont="1" applyBorder="1" applyAlignment="1" applyProtection="1">
      <alignment vertical="center"/>
      <protection locked="0"/>
    </xf>
    <xf numFmtId="38" fontId="59" fillId="4" borderId="17" xfId="6" applyFont="1" applyFill="1" applyBorder="1" applyAlignment="1" applyProtection="1">
      <alignment horizontal="left" vertical="center"/>
      <protection locked="0"/>
    </xf>
    <xf numFmtId="38" fontId="59" fillId="0" borderId="17" xfId="6" applyFont="1" applyBorder="1" applyAlignment="1" applyProtection="1">
      <alignment horizontal="left" vertical="center"/>
      <protection locked="0"/>
    </xf>
    <xf numFmtId="38" fontId="59" fillId="0" borderId="28" xfId="5" applyFont="1" applyBorder="1" applyAlignment="1">
      <alignment vertical="center"/>
    </xf>
    <xf numFmtId="38" fontId="67" fillId="0" borderId="29" xfId="5" applyFont="1" applyBorder="1" applyAlignment="1">
      <alignment vertical="center" shrinkToFit="1"/>
    </xf>
    <xf numFmtId="38" fontId="67" fillId="0" borderId="17" xfId="5" applyFont="1" applyBorder="1" applyAlignment="1">
      <alignment horizontal="center" vertical="center" shrinkToFit="1"/>
    </xf>
    <xf numFmtId="0" fontId="32" fillId="4" borderId="13" xfId="0" applyFont="1" applyFill="1" applyBorder="1" applyAlignment="1">
      <alignment horizontal="left" vertical="center" indent="1"/>
    </xf>
    <xf numFmtId="0" fontId="32" fillId="4" borderId="21" xfId="0" applyFont="1" applyFill="1" applyBorder="1" applyAlignment="1">
      <alignment horizontal="left" vertical="center" indent="1"/>
    </xf>
    <xf numFmtId="38" fontId="59" fillId="4" borderId="17" xfId="5" applyFont="1" applyFill="1" applyBorder="1" applyAlignment="1">
      <alignment horizontal="left" vertical="top" indent="1"/>
    </xf>
    <xf numFmtId="0" fontId="68" fillId="4" borderId="17" xfId="0" applyFont="1" applyFill="1" applyBorder="1" applyAlignment="1">
      <alignment horizontal="left" vertical="center" indent="1"/>
    </xf>
    <xf numFmtId="38" fontId="61" fillId="0" borderId="29" xfId="5" applyFont="1" applyBorder="1" applyAlignment="1">
      <alignment vertical="center"/>
    </xf>
    <xf numFmtId="0" fontId="61" fillId="0" borderId="17" xfId="0" applyFont="1" applyBorder="1" applyAlignment="1">
      <alignment horizontal="distributed" vertical="center" indent="1" shrinkToFit="1"/>
    </xf>
    <xf numFmtId="38" fontId="59" fillId="4" borderId="49" xfId="5" applyFont="1" applyFill="1" applyBorder="1" applyAlignment="1">
      <alignment horizontal="left" vertical="center" indent="2"/>
    </xf>
    <xf numFmtId="38" fontId="61" fillId="4" borderId="21" xfId="5" applyFont="1" applyFill="1" applyBorder="1" applyAlignment="1">
      <alignment vertical="center"/>
    </xf>
    <xf numFmtId="38" fontId="61" fillId="4" borderId="28" xfId="5" applyFont="1" applyFill="1" applyBorder="1" applyAlignment="1">
      <alignment vertical="center"/>
    </xf>
    <xf numFmtId="38" fontId="61" fillId="4" borderId="13" xfId="5" applyFont="1" applyFill="1" applyBorder="1" applyAlignment="1">
      <alignment vertical="center"/>
    </xf>
    <xf numFmtId="38" fontId="67" fillId="4" borderId="17" xfId="5" applyFont="1" applyFill="1" applyBorder="1" applyAlignment="1">
      <alignment vertical="center"/>
    </xf>
    <xf numFmtId="38" fontId="59" fillId="4" borderId="17" xfId="5" applyFont="1" applyFill="1" applyBorder="1" applyAlignment="1">
      <alignment vertical="center"/>
    </xf>
    <xf numFmtId="0" fontId="69" fillId="0" borderId="17" xfId="0" applyFont="1" applyBorder="1" applyAlignment="1">
      <alignment vertical="center"/>
    </xf>
    <xf numFmtId="38" fontId="69" fillId="0" borderId="17" xfId="5" applyFont="1" applyBorder="1" applyAlignment="1">
      <alignment vertical="center"/>
    </xf>
    <xf numFmtId="0" fontId="32" fillId="0" borderId="17" xfId="0" applyFont="1" applyBorder="1" applyAlignment="1">
      <alignment horizontal="center" vertical="center" shrinkToFit="1"/>
    </xf>
    <xf numFmtId="38" fontId="32" fillId="4" borderId="17" xfId="5" applyFont="1" applyFill="1" applyBorder="1" applyAlignment="1">
      <alignment horizontal="center" vertical="center" shrinkToFit="1"/>
    </xf>
    <xf numFmtId="38" fontId="59" fillId="4" borderId="17" xfId="5" applyFont="1" applyFill="1" applyBorder="1" applyAlignment="1" applyProtection="1">
      <alignment horizontal="left" vertical="center"/>
      <protection locked="0"/>
    </xf>
    <xf numFmtId="0" fontId="32" fillId="0" borderId="28" xfId="0" applyFont="1" applyBorder="1" applyAlignment="1">
      <alignment horizontal="center" vertical="center" shrinkToFit="1"/>
    </xf>
    <xf numFmtId="38" fontId="59" fillId="4" borderId="13" xfId="5" applyFont="1" applyFill="1" applyBorder="1" applyAlignment="1" applyProtection="1">
      <alignment horizontal="left" vertical="center" indent="1"/>
      <protection locked="0"/>
    </xf>
    <xf numFmtId="38" fontId="59" fillId="4" borderId="17" xfId="5" applyFont="1" applyFill="1" applyBorder="1" applyAlignment="1">
      <alignment horizontal="distributed" vertical="center"/>
    </xf>
    <xf numFmtId="0" fontId="59" fillId="4" borderId="17" xfId="0" applyFont="1" applyFill="1" applyBorder="1" applyAlignment="1" applyProtection="1">
      <alignment horizontal="left" vertical="center" indent="1"/>
      <protection locked="0"/>
    </xf>
    <xf numFmtId="0" fontId="59" fillId="4" borderId="29" xfId="0" applyFont="1" applyFill="1" applyBorder="1" applyAlignment="1" applyProtection="1">
      <alignment vertical="center"/>
      <protection locked="0"/>
    </xf>
    <xf numFmtId="38" fontId="68" fillId="0" borderId="17" xfId="5" applyFont="1" applyBorder="1" applyAlignment="1">
      <alignment horizontal="center" vertical="center" shrinkToFit="1"/>
    </xf>
    <xf numFmtId="38" fontId="59" fillId="0" borderId="28" xfId="5" applyFont="1" applyBorder="1" applyAlignment="1">
      <alignment horizontal="left" vertical="center" indent="2"/>
    </xf>
    <xf numFmtId="38" fontId="59" fillId="4" borderId="17" xfId="5" applyFont="1" applyFill="1" applyBorder="1" applyAlignment="1">
      <alignment horizontal="distributed" vertical="center" indent="1"/>
    </xf>
    <xf numFmtId="38" fontId="59" fillId="0" borderId="17" xfId="5" applyFont="1" applyBorder="1" applyAlignment="1">
      <alignment horizontal="left" vertical="center"/>
    </xf>
    <xf numFmtId="0" fontId="59" fillId="0" borderId="29" xfId="0" applyFont="1" applyBorder="1" applyAlignment="1">
      <alignment horizontal="left" vertical="center"/>
    </xf>
    <xf numFmtId="38" fontId="61" fillId="4" borderId="49" xfId="5" applyFont="1" applyFill="1" applyBorder="1" applyAlignment="1">
      <alignment vertical="center"/>
    </xf>
    <xf numFmtId="38" fontId="61" fillId="4" borderId="21" xfId="5" applyFont="1" applyFill="1" applyBorder="1" applyAlignment="1">
      <alignment vertical="center" shrinkToFit="1"/>
    </xf>
    <xf numFmtId="38" fontId="59" fillId="0" borderId="13" xfId="5" applyFont="1" applyBorder="1" applyAlignment="1">
      <alignment horizontal="left" vertical="center" indent="1"/>
    </xf>
    <xf numFmtId="38" fontId="59" fillId="0" borderId="28" xfId="6" applyFont="1" applyBorder="1" applyAlignment="1">
      <alignment horizontal="left" vertical="center" indent="1"/>
    </xf>
    <xf numFmtId="38" fontId="59" fillId="0" borderId="84" xfId="5" applyFont="1" applyBorder="1" applyAlignment="1">
      <alignment horizontal="left" vertical="center" indent="1"/>
    </xf>
    <xf numFmtId="38" fontId="67" fillId="0" borderId="13" xfId="5" applyFont="1" applyBorder="1" applyAlignment="1">
      <alignment vertical="center"/>
    </xf>
    <xf numFmtId="38" fontId="32" fillId="0" borderId="16" xfId="5" applyFont="1" applyBorder="1" applyAlignment="1">
      <alignment horizontal="center" vertical="center" shrinkToFit="1"/>
    </xf>
    <xf numFmtId="38" fontId="32" fillId="0" borderId="30" xfId="5" applyFont="1" applyBorder="1" applyAlignment="1">
      <alignment horizontal="center" vertical="center" shrinkToFit="1"/>
    </xf>
    <xf numFmtId="38" fontId="32" fillId="0" borderId="12" xfId="5" applyFont="1" applyBorder="1" applyAlignment="1">
      <alignment horizontal="center" vertical="center" shrinkToFit="1"/>
    </xf>
    <xf numFmtId="38" fontId="71" fillId="0" borderId="3" xfId="9" applyFont="1" applyBorder="1" applyAlignment="1">
      <alignment horizontal="centerContinuous" vertical="center"/>
    </xf>
    <xf numFmtId="0" fontId="33" fillId="0" borderId="4" xfId="0" applyFont="1" applyBorder="1" applyAlignment="1">
      <alignment horizontal="left" vertical="center"/>
    </xf>
    <xf numFmtId="0" fontId="33" fillId="0" borderId="3" xfId="0" applyFont="1" applyBorder="1" applyAlignment="1">
      <alignment horizontal="centerContinuous" vertical="center"/>
    </xf>
    <xf numFmtId="177" fontId="33" fillId="0" borderId="6" xfId="0" applyNumberFormat="1" applyFont="1" applyBorder="1" applyAlignment="1">
      <alignment horizontal="left" vertical="center"/>
    </xf>
    <xf numFmtId="177" fontId="33" fillId="0" borderId="6" xfId="0" applyNumberFormat="1" applyFont="1" applyBorder="1" applyAlignment="1">
      <alignment horizontal="centerContinuous" vertical="center"/>
    </xf>
    <xf numFmtId="177" fontId="33" fillId="0" borderId="49" xfId="0" applyNumberFormat="1" applyFont="1" applyBorder="1" applyAlignment="1">
      <alignment horizontal="left" vertical="center"/>
    </xf>
    <xf numFmtId="0" fontId="24" fillId="0" borderId="5" xfId="0" applyFont="1" applyBorder="1" applyAlignment="1">
      <alignment horizontal="center" vertical="center" shrinkToFit="1"/>
    </xf>
    <xf numFmtId="0" fontId="24" fillId="0" borderId="7" xfId="0" applyFont="1" applyBorder="1" applyAlignment="1">
      <alignment horizontal="center" vertical="center" shrinkToFit="1"/>
    </xf>
    <xf numFmtId="38" fontId="33" fillId="0" borderId="7" xfId="5" applyFont="1" applyBorder="1" applyAlignment="1">
      <alignment horizontal="center" vertical="center" shrinkToFit="1"/>
    </xf>
    <xf numFmtId="0" fontId="33" fillId="0" borderId="7" xfId="0" applyFont="1" applyBorder="1" applyAlignment="1">
      <alignment horizontal="center" vertical="center" shrinkToFit="1"/>
    </xf>
    <xf numFmtId="38" fontId="59" fillId="4" borderId="13" xfId="5" applyFont="1" applyFill="1" applyBorder="1" applyAlignment="1">
      <alignment horizontal="left" vertical="center" indent="2"/>
    </xf>
    <xf numFmtId="38" fontId="59" fillId="4" borderId="17" xfId="5" applyFont="1" applyFill="1" applyBorder="1" applyAlignment="1" applyProtection="1">
      <alignment horizontal="left" vertical="center" indent="2"/>
      <protection locked="0"/>
    </xf>
    <xf numFmtId="0" fontId="10" fillId="0" borderId="0" xfId="0" applyFont="1" applyAlignment="1">
      <alignment horizontal="right" vertical="top" shrinkToFit="1"/>
    </xf>
    <xf numFmtId="38" fontId="29" fillId="0" borderId="4" xfId="5" applyFont="1" applyBorder="1" applyAlignment="1">
      <alignment horizontal="centerContinuous" vertical="center" shrinkToFit="1"/>
    </xf>
    <xf numFmtId="38" fontId="29" fillId="0" borderId="43" xfId="5" applyFont="1" applyBorder="1" applyAlignment="1">
      <alignment horizontal="centerContinuous" vertical="center"/>
    </xf>
    <xf numFmtId="38" fontId="29" fillId="0" borderId="43" xfId="5" applyFont="1" applyBorder="1" applyAlignment="1">
      <alignment horizontal="centerContinuous" vertical="center" shrinkToFit="1"/>
    </xf>
    <xf numFmtId="0" fontId="22" fillId="0" borderId="0" xfId="0" applyFont="1" applyAlignment="1">
      <alignment horizontal="right"/>
    </xf>
    <xf numFmtId="0" fontId="20" fillId="0" borderId="40" xfId="0" applyFont="1" applyBorder="1" applyAlignment="1">
      <alignment horizontal="center"/>
    </xf>
    <xf numFmtId="0" fontId="20" fillId="0" borderId="56" xfId="0" applyFont="1" applyBorder="1" applyAlignment="1">
      <alignment horizontal="center"/>
    </xf>
    <xf numFmtId="0" fontId="20" fillId="5" borderId="66" xfId="0" applyFont="1" applyFill="1" applyBorder="1" applyAlignment="1">
      <alignment horizontal="center" shrinkToFit="1"/>
    </xf>
    <xf numFmtId="38" fontId="74" fillId="4" borderId="8" xfId="5" applyFont="1" applyFill="1" applyBorder="1" applyAlignment="1">
      <alignment horizontal="right" vertical="center" shrinkToFit="1"/>
    </xf>
    <xf numFmtId="38" fontId="74" fillId="4" borderId="14" xfId="5" applyFont="1" applyFill="1" applyBorder="1" applyAlignment="1">
      <alignment horizontal="right" vertical="center" shrinkToFit="1"/>
    </xf>
    <xf numFmtId="38" fontId="74" fillId="0" borderId="14" xfId="5" applyFont="1" applyBorder="1" applyAlignment="1">
      <alignment horizontal="right" vertical="center" shrinkToFit="1"/>
    </xf>
    <xf numFmtId="38" fontId="74" fillId="0" borderId="8" xfId="5" applyFont="1" applyBorder="1" applyAlignment="1">
      <alignment horizontal="right" vertical="center" shrinkToFit="1"/>
    </xf>
    <xf numFmtId="38" fontId="75" fillId="0" borderId="48" xfId="5" applyFont="1" applyBorder="1" applyAlignment="1">
      <alignment horizontal="right" vertical="center" shrinkToFit="1"/>
    </xf>
    <xf numFmtId="38" fontId="75" fillId="0" borderId="11" xfId="5" applyFont="1" applyBorder="1" applyAlignment="1">
      <alignment horizontal="right" vertical="center" shrinkToFit="1"/>
    </xf>
    <xf numFmtId="38" fontId="74" fillId="4" borderId="14" xfId="5" applyFont="1" applyFill="1" applyBorder="1" applyAlignment="1" applyProtection="1">
      <alignment horizontal="right" vertical="center" shrinkToFit="1"/>
      <protection locked="0"/>
    </xf>
    <xf numFmtId="38" fontId="74" fillId="4" borderId="18" xfId="5" applyFont="1" applyFill="1" applyBorder="1" applyAlignment="1">
      <alignment horizontal="right" vertical="center" shrinkToFit="1"/>
    </xf>
    <xf numFmtId="38" fontId="75" fillId="0" borderId="19" xfId="5" applyFont="1" applyBorder="1" applyAlignment="1">
      <alignment horizontal="right" vertical="center" shrinkToFit="1"/>
    </xf>
    <xf numFmtId="38" fontId="74" fillId="4" borderId="8" xfId="5" applyFont="1" applyFill="1" applyBorder="1" applyAlignment="1" applyProtection="1">
      <alignment horizontal="right" vertical="center" shrinkToFit="1"/>
      <protection locked="0"/>
    </xf>
    <xf numFmtId="38" fontId="75" fillId="0" borderId="9" xfId="5" applyFont="1" applyBorder="1" applyAlignment="1">
      <alignment horizontal="right" vertical="center" shrinkToFit="1"/>
    </xf>
    <xf numFmtId="38" fontId="74" fillId="0" borderId="31" xfId="5" applyFont="1" applyBorder="1" applyAlignment="1">
      <alignment horizontal="right" vertical="center" shrinkToFit="1"/>
    </xf>
    <xf numFmtId="38" fontId="75" fillId="0" borderId="22" xfId="5" applyFont="1" applyBorder="1" applyAlignment="1">
      <alignment horizontal="right" vertical="center" shrinkToFit="1"/>
    </xf>
    <xf numFmtId="38" fontId="74" fillId="0" borderId="42" xfId="6" applyFont="1" applyBorder="1" applyAlignment="1">
      <alignment horizontal="right" vertical="center" shrinkToFit="1"/>
    </xf>
    <xf numFmtId="38" fontId="75" fillId="0" borderId="33" xfId="5" applyFont="1" applyBorder="1" applyAlignment="1">
      <alignment horizontal="right" vertical="center" shrinkToFit="1"/>
    </xf>
    <xf numFmtId="38" fontId="74" fillId="0" borderId="18" xfId="5" applyFont="1" applyBorder="1" applyAlignment="1">
      <alignment horizontal="right" vertical="center" shrinkToFit="1"/>
    </xf>
    <xf numFmtId="38" fontId="75" fillId="4" borderId="11" xfId="5" applyFont="1" applyFill="1" applyBorder="1" applyAlignment="1">
      <alignment horizontal="right" vertical="center" shrinkToFit="1"/>
    </xf>
    <xf numFmtId="38" fontId="74" fillId="4" borderId="18" xfId="5" applyFont="1" applyFill="1" applyBorder="1" applyAlignment="1" applyProtection="1">
      <alignment horizontal="right" vertical="center" shrinkToFit="1"/>
      <protection locked="0"/>
    </xf>
    <xf numFmtId="38" fontId="75" fillId="4" borderId="19" xfId="5" applyFont="1" applyFill="1" applyBorder="1" applyAlignment="1">
      <alignment horizontal="right" vertical="center" shrinkToFit="1"/>
    </xf>
    <xf numFmtId="38" fontId="75" fillId="4" borderId="9" xfId="5" applyFont="1" applyFill="1" applyBorder="1" applyAlignment="1">
      <alignment horizontal="right" vertical="center" shrinkToFit="1"/>
    </xf>
    <xf numFmtId="38" fontId="74" fillId="4" borderId="31" xfId="5" applyFont="1" applyFill="1" applyBorder="1" applyAlignment="1">
      <alignment horizontal="right" vertical="center" shrinkToFit="1"/>
    </xf>
    <xf numFmtId="38" fontId="75" fillId="4" borderId="22" xfId="5" applyFont="1" applyFill="1" applyBorder="1" applyAlignment="1">
      <alignment horizontal="right" vertical="center" shrinkToFit="1"/>
    </xf>
    <xf numFmtId="38" fontId="74" fillId="4" borderId="36" xfId="5" applyFont="1" applyFill="1" applyBorder="1" applyAlignment="1">
      <alignment horizontal="right" vertical="center" shrinkToFit="1"/>
    </xf>
    <xf numFmtId="38" fontId="75" fillId="4" borderId="33" xfId="5" applyFont="1" applyFill="1" applyBorder="1" applyAlignment="1">
      <alignment horizontal="right" vertical="center" shrinkToFit="1"/>
    </xf>
    <xf numFmtId="38" fontId="74" fillId="4" borderId="25" xfId="5" applyFont="1" applyFill="1" applyBorder="1" applyAlignment="1">
      <alignment horizontal="right" vertical="center" shrinkToFit="1"/>
    </xf>
    <xf numFmtId="38" fontId="76" fillId="4" borderId="26" xfId="5" applyFont="1" applyFill="1" applyBorder="1" applyAlignment="1">
      <alignment horizontal="right" vertical="center" shrinkToFit="1"/>
    </xf>
    <xf numFmtId="38" fontId="74" fillId="6" borderId="3" xfId="5" applyFont="1" applyFill="1" applyBorder="1" applyAlignment="1">
      <alignment horizontal="centerContinuous" vertical="center" shrinkToFit="1"/>
    </xf>
    <xf numFmtId="0" fontId="74" fillId="6" borderId="3" xfId="0" applyFont="1" applyFill="1" applyBorder="1" applyAlignment="1">
      <alignment horizontal="centerContinuous" vertical="center" shrinkToFit="1"/>
    </xf>
    <xf numFmtId="38" fontId="77" fillId="4" borderId="8" xfId="5" applyFont="1" applyFill="1" applyBorder="1" applyAlignment="1" applyProtection="1">
      <alignment horizontal="right" vertical="center" shrinkToFit="1"/>
      <protection locked="0"/>
    </xf>
    <xf numFmtId="38" fontId="77" fillId="4" borderId="14" xfId="5" applyFont="1" applyFill="1" applyBorder="1" applyAlignment="1" applyProtection="1">
      <alignment horizontal="right" vertical="center" shrinkToFit="1"/>
      <protection locked="0"/>
    </xf>
    <xf numFmtId="38" fontId="77" fillId="4" borderId="31" xfId="5" applyFont="1" applyFill="1" applyBorder="1" applyAlignment="1" applyProtection="1">
      <alignment horizontal="right" vertical="center" shrinkToFit="1"/>
      <protection locked="0"/>
    </xf>
    <xf numFmtId="38" fontId="74" fillId="0" borderId="25" xfId="5" applyFont="1" applyBorder="1" applyAlignment="1">
      <alignment horizontal="right" vertical="center" shrinkToFit="1"/>
    </xf>
    <xf numFmtId="38" fontId="76" fillId="0" borderId="26" xfId="5" applyFont="1" applyBorder="1" applyAlignment="1">
      <alignment horizontal="right" vertical="center" shrinkToFit="1"/>
    </xf>
    <xf numFmtId="38" fontId="77" fillId="4" borderId="14" xfId="5" applyFont="1" applyFill="1" applyBorder="1" applyAlignment="1">
      <alignment horizontal="right" vertical="center" shrinkToFit="1"/>
    </xf>
    <xf numFmtId="38" fontId="74" fillId="0" borderId="38" xfId="5" applyFont="1" applyBorder="1" applyAlignment="1">
      <alignment horizontal="right" vertical="center" shrinkToFit="1"/>
    </xf>
    <xf numFmtId="38" fontId="76" fillId="0" borderId="39" xfId="5" applyFont="1" applyBorder="1" applyAlignment="1">
      <alignment horizontal="right" vertical="center" shrinkToFit="1"/>
    </xf>
    <xf numFmtId="38" fontId="77" fillId="0" borderId="25" xfId="5" applyFont="1" applyBorder="1" applyAlignment="1">
      <alignment horizontal="right" vertical="center" shrinkToFit="1"/>
    </xf>
    <xf numFmtId="38" fontId="77" fillId="0" borderId="8" xfId="5" applyFont="1" applyBorder="1" applyAlignment="1">
      <alignment horizontal="right" vertical="center" shrinkToFit="1"/>
    </xf>
    <xf numFmtId="38" fontId="77" fillId="0" borderId="14" xfId="5" applyFont="1" applyBorder="1" applyAlignment="1">
      <alignment horizontal="right" vertical="center" shrinkToFit="1"/>
    </xf>
    <xf numFmtId="38" fontId="76" fillId="0" borderId="38" xfId="5" applyFont="1" applyBorder="1" applyAlignment="1">
      <alignment horizontal="right" vertical="center" shrinkToFit="1"/>
    </xf>
    <xf numFmtId="38" fontId="74" fillId="0" borderId="14" xfId="5" applyFont="1" applyBorder="1" applyAlignment="1" applyProtection="1">
      <alignment horizontal="right" vertical="center" shrinkToFit="1"/>
      <protection locked="0"/>
    </xf>
    <xf numFmtId="38" fontId="74" fillId="4" borderId="40" xfId="6" applyFont="1" applyFill="1" applyBorder="1" applyAlignment="1">
      <alignment vertical="center" shrinkToFit="1"/>
    </xf>
    <xf numFmtId="38" fontId="75" fillId="0" borderId="48" xfId="5" applyFont="1" applyBorder="1" applyAlignment="1">
      <alignment vertical="center" shrinkToFit="1"/>
    </xf>
    <xf numFmtId="38" fontId="74" fillId="0" borderId="36" xfId="6" applyFont="1" applyBorder="1" applyAlignment="1">
      <alignment vertical="top" shrinkToFit="1"/>
    </xf>
    <xf numFmtId="38" fontId="75" fillId="0" borderId="33" xfId="5" applyFont="1" applyBorder="1" applyAlignment="1">
      <alignment vertical="top" shrinkToFit="1"/>
    </xf>
    <xf numFmtId="38" fontId="74" fillId="0" borderId="36" xfId="5" applyFont="1" applyBorder="1" applyAlignment="1">
      <alignment horizontal="right" vertical="center" shrinkToFit="1"/>
    </xf>
    <xf numFmtId="38" fontId="75" fillId="0" borderId="41" xfId="5" applyFont="1" applyBorder="1" applyAlignment="1">
      <alignment horizontal="right" vertical="center" shrinkToFit="1"/>
    </xf>
    <xf numFmtId="38" fontId="76" fillId="0" borderId="52" xfId="5" applyFont="1" applyBorder="1" applyAlignment="1">
      <alignment horizontal="right" vertical="center" shrinkToFit="1"/>
    </xf>
    <xf numFmtId="38" fontId="74" fillId="0" borderId="14" xfId="6" applyFont="1" applyBorder="1" applyAlignment="1">
      <alignment horizontal="right" vertical="center" shrinkToFit="1"/>
    </xf>
    <xf numFmtId="38" fontId="74" fillId="6" borderId="6" xfId="5" applyFont="1" applyFill="1" applyBorder="1" applyAlignment="1">
      <alignment horizontal="centerContinuous" vertical="center" shrinkToFit="1"/>
    </xf>
    <xf numFmtId="0" fontId="74" fillId="6" borderId="54" xfId="0" applyFont="1" applyFill="1" applyBorder="1" applyAlignment="1">
      <alignment horizontal="centerContinuous" vertical="center" shrinkToFit="1"/>
    </xf>
    <xf numFmtId="38" fontId="78" fillId="0" borderId="11" xfId="5" applyFont="1" applyBorder="1" applyAlignment="1">
      <alignment horizontal="right" vertical="center" shrinkToFit="1"/>
    </xf>
    <xf numFmtId="38" fontId="78" fillId="0" borderId="19" xfId="5" applyFont="1" applyBorder="1" applyAlignment="1">
      <alignment horizontal="right" vertical="center" shrinkToFit="1"/>
    </xf>
    <xf numFmtId="38" fontId="76" fillId="0" borderId="11" xfId="5" applyFont="1" applyBorder="1" applyAlignment="1">
      <alignment horizontal="right" vertical="center" shrinkToFit="1"/>
    </xf>
    <xf numFmtId="38" fontId="76" fillId="0" borderId="22" xfId="5" applyFont="1" applyBorder="1" applyAlignment="1">
      <alignment horizontal="right" vertical="center" shrinkToFit="1"/>
    </xf>
    <xf numFmtId="38" fontId="77" fillId="4" borderId="36" xfId="5" applyFont="1" applyFill="1" applyBorder="1" applyAlignment="1" applyProtection="1">
      <alignment horizontal="right" vertical="center" shrinkToFit="1"/>
      <protection locked="0"/>
    </xf>
    <xf numFmtId="38" fontId="77" fillId="0" borderId="18" xfId="5" applyFont="1" applyBorder="1" applyAlignment="1">
      <alignment horizontal="right" vertical="center" shrinkToFit="1"/>
    </xf>
    <xf numFmtId="38" fontId="77" fillId="4" borderId="18" xfId="5" applyFont="1" applyFill="1" applyBorder="1" applyAlignment="1" applyProtection="1">
      <alignment horizontal="right" vertical="center" shrinkToFit="1"/>
      <protection locked="0"/>
    </xf>
    <xf numFmtId="38" fontId="77" fillId="4" borderId="18" xfId="5" applyFont="1" applyFill="1" applyBorder="1" applyAlignment="1">
      <alignment horizontal="right" vertical="center" shrinkToFit="1"/>
    </xf>
    <xf numFmtId="38" fontId="74" fillId="4" borderId="14" xfId="9" applyFont="1" applyFill="1" applyBorder="1" applyAlignment="1">
      <alignment vertical="center"/>
    </xf>
    <xf numFmtId="38" fontId="74" fillId="4" borderId="14" xfId="5" applyFont="1" applyFill="1" applyBorder="1" applyAlignment="1">
      <alignment vertical="center" shrinkToFit="1"/>
    </xf>
    <xf numFmtId="38" fontId="76" fillId="4" borderId="22" xfId="5" applyFont="1" applyFill="1" applyBorder="1" applyAlignment="1">
      <alignment horizontal="right" vertical="center" shrinkToFit="1"/>
    </xf>
    <xf numFmtId="38" fontId="76" fillId="4" borderId="78" xfId="5" applyFont="1" applyFill="1" applyBorder="1" applyAlignment="1">
      <alignment horizontal="right" vertical="center" shrinkToFit="1"/>
    </xf>
    <xf numFmtId="38" fontId="74" fillId="6" borderId="3" xfId="5" applyFont="1" applyFill="1" applyBorder="1" applyAlignment="1">
      <alignment horizontal="center" vertical="center" shrinkToFit="1"/>
    </xf>
    <xf numFmtId="0" fontId="74" fillId="6" borderId="3" xfId="0" applyFont="1" applyFill="1" applyBorder="1" applyAlignment="1">
      <alignment horizontal="center" vertical="center" shrinkToFit="1"/>
    </xf>
    <xf numFmtId="38" fontId="77" fillId="0" borderId="31" xfId="5" applyFont="1" applyBorder="1" applyAlignment="1">
      <alignment horizontal="right" vertical="center" shrinkToFit="1"/>
    </xf>
    <xf numFmtId="38" fontId="76" fillId="0" borderId="25" xfId="5" applyFont="1" applyBorder="1" applyAlignment="1">
      <alignment horizontal="right" vertical="center" shrinkToFit="1"/>
    </xf>
    <xf numFmtId="38" fontId="77" fillId="0" borderId="11" xfId="5" applyFont="1" applyBorder="1" applyAlignment="1">
      <alignment horizontal="right" vertical="center" shrinkToFit="1"/>
    </xf>
    <xf numFmtId="38" fontId="77" fillId="0" borderId="22" xfId="5" applyFont="1" applyBorder="1" applyAlignment="1">
      <alignment horizontal="right" vertical="center" shrinkToFit="1"/>
    </xf>
    <xf numFmtId="38" fontId="78" fillId="0" borderId="22" xfId="5" applyFont="1" applyBorder="1" applyAlignment="1">
      <alignment horizontal="right" vertical="center" shrinkToFit="1"/>
    </xf>
    <xf numFmtId="38" fontId="77" fillId="0" borderId="14" xfId="5" applyFont="1" applyBorder="1" applyAlignment="1">
      <alignment horizontal="right" vertical="center"/>
    </xf>
    <xf numFmtId="38" fontId="77" fillId="0" borderId="36" xfId="5" applyFont="1" applyBorder="1" applyAlignment="1">
      <alignment horizontal="right" vertical="center" shrinkToFit="1"/>
    </xf>
    <xf numFmtId="38" fontId="77" fillId="0" borderId="33" xfId="5" applyFont="1" applyBorder="1" applyAlignment="1">
      <alignment horizontal="right" vertical="center" shrinkToFit="1"/>
    </xf>
    <xf numFmtId="38" fontId="80" fillId="0" borderId="8" xfId="5" applyFont="1" applyBorder="1" applyAlignment="1">
      <alignment horizontal="right" vertical="center" shrinkToFit="1"/>
    </xf>
    <xf numFmtId="38" fontId="80" fillId="0" borderId="9" xfId="5" applyFont="1" applyBorder="1" applyAlignment="1">
      <alignment horizontal="right" vertical="center" shrinkToFit="1"/>
    </xf>
    <xf numFmtId="38" fontId="80" fillId="0" borderId="31" xfId="5" applyFont="1" applyBorder="1" applyAlignment="1">
      <alignment horizontal="right" vertical="center" shrinkToFit="1"/>
    </xf>
    <xf numFmtId="38" fontId="80" fillId="0" borderId="22" xfId="5" applyFont="1" applyBorder="1" applyAlignment="1">
      <alignment horizontal="right" vertical="center" shrinkToFit="1"/>
    </xf>
    <xf numFmtId="38" fontId="81" fillId="0" borderId="25" xfId="5" applyFont="1" applyBorder="1" applyAlignment="1">
      <alignment horizontal="right" vertical="center" shrinkToFit="1"/>
    </xf>
    <xf numFmtId="38" fontId="80" fillId="0" borderId="14" xfId="5" applyFont="1" applyBorder="1" applyAlignment="1">
      <alignment horizontal="right" vertical="center" shrinkToFit="1"/>
    </xf>
    <xf numFmtId="38" fontId="80" fillId="0" borderId="11" xfId="5" applyFont="1" applyBorder="1" applyAlignment="1">
      <alignment horizontal="right" vertical="center" shrinkToFit="1"/>
    </xf>
    <xf numFmtId="38" fontId="81" fillId="0" borderId="8" xfId="5" applyFont="1" applyBorder="1" applyAlignment="1">
      <alignment horizontal="right" vertical="center" shrinkToFit="1"/>
    </xf>
    <xf numFmtId="38" fontId="77" fillId="0" borderId="9" xfId="5" applyFont="1" applyBorder="1" applyAlignment="1">
      <alignment horizontal="right" vertical="center" shrinkToFit="1"/>
    </xf>
    <xf numFmtId="38" fontId="81" fillId="0" borderId="31" xfId="5" applyFont="1" applyBorder="1" applyAlignment="1">
      <alignment horizontal="right" vertical="center" shrinkToFit="1"/>
    </xf>
    <xf numFmtId="38" fontId="81" fillId="0" borderId="38" xfId="5" applyFont="1" applyBorder="1" applyAlignment="1">
      <alignment horizontal="right" vertical="center" shrinkToFit="1"/>
    </xf>
    <xf numFmtId="38" fontId="74" fillId="6" borderId="6" xfId="5" applyFont="1" applyFill="1" applyBorder="1" applyAlignment="1">
      <alignment horizontal="center" vertical="center" shrinkToFit="1"/>
    </xf>
    <xf numFmtId="0" fontId="74" fillId="6" borderId="54" xfId="0" applyFont="1" applyFill="1" applyBorder="1" applyAlignment="1">
      <alignment horizontal="center" vertical="center" shrinkToFit="1"/>
    </xf>
    <xf numFmtId="38" fontId="77" fillId="0" borderId="26" xfId="5" applyFont="1" applyBorder="1" applyAlignment="1">
      <alignment horizontal="right" vertical="center" shrinkToFit="1"/>
    </xf>
    <xf numFmtId="38" fontId="75" fillId="4" borderId="48" xfId="5" applyFont="1" applyFill="1" applyBorder="1" applyAlignment="1">
      <alignment horizontal="right" vertical="center" shrinkToFit="1"/>
    </xf>
    <xf numFmtId="38" fontId="76" fillId="0" borderId="9" xfId="5" applyFont="1" applyBorder="1" applyAlignment="1">
      <alignment horizontal="right" vertical="center" shrinkToFit="1"/>
    </xf>
    <xf numFmtId="38" fontId="76" fillId="4" borderId="11" xfId="5" applyFont="1" applyFill="1" applyBorder="1" applyAlignment="1">
      <alignment horizontal="right" vertical="center" shrinkToFit="1"/>
    </xf>
    <xf numFmtId="38" fontId="76" fillId="4" borderId="9" xfId="5" applyFont="1" applyFill="1" applyBorder="1" applyAlignment="1">
      <alignment horizontal="right" vertical="center" shrinkToFit="1"/>
    </xf>
    <xf numFmtId="38" fontId="78" fillId="4" borderId="33" xfId="5" applyFont="1" applyFill="1" applyBorder="1" applyAlignment="1">
      <alignment horizontal="right" vertical="center" shrinkToFit="1"/>
    </xf>
    <xf numFmtId="38" fontId="78" fillId="4" borderId="11" xfId="5" applyFont="1" applyFill="1" applyBorder="1" applyAlignment="1">
      <alignment horizontal="right" vertical="center" shrinkToFit="1"/>
    </xf>
    <xf numFmtId="38" fontId="75" fillId="4" borderId="11" xfId="5" applyFont="1" applyFill="1" applyBorder="1" applyAlignment="1" applyProtection="1">
      <alignment horizontal="right" vertical="center" shrinkToFit="1"/>
      <protection locked="0"/>
    </xf>
    <xf numFmtId="38" fontId="75" fillId="4" borderId="55" xfId="5" applyFont="1" applyFill="1" applyBorder="1" applyAlignment="1">
      <alignment horizontal="right" vertical="center" shrinkToFit="1"/>
    </xf>
    <xf numFmtId="38" fontId="77" fillId="4" borderId="8" xfId="5" applyFont="1" applyFill="1" applyBorder="1" applyAlignment="1">
      <alignment horizontal="right" vertical="center" shrinkToFit="1"/>
    </xf>
    <xf numFmtId="38" fontId="77" fillId="4" borderId="31" xfId="5" applyFont="1" applyFill="1" applyBorder="1" applyAlignment="1">
      <alignment horizontal="right" vertical="center" shrinkToFit="1"/>
    </xf>
    <xf numFmtId="38" fontId="81" fillId="0" borderId="14" xfId="5" applyFont="1" applyBorder="1" applyAlignment="1">
      <alignment horizontal="right" vertical="center" shrinkToFit="1"/>
    </xf>
    <xf numFmtId="38" fontId="77" fillId="0" borderId="8" xfId="5" applyFont="1" applyBorder="1" applyAlignment="1">
      <alignment horizontal="right" vertical="center"/>
    </xf>
    <xf numFmtId="38" fontId="75" fillId="0" borderId="9" xfId="5" applyFont="1" applyBorder="1" applyAlignment="1">
      <alignment horizontal="right" vertical="center"/>
    </xf>
    <xf numFmtId="38" fontId="75" fillId="0" borderId="11" xfId="5" applyFont="1" applyBorder="1" applyAlignment="1">
      <alignment horizontal="right" vertical="center"/>
    </xf>
    <xf numFmtId="38" fontId="77" fillId="4" borderId="50" xfId="6" applyFont="1" applyFill="1" applyBorder="1" applyAlignment="1" applyProtection="1">
      <alignment vertical="top" shrinkToFit="1"/>
      <protection locked="0"/>
    </xf>
    <xf numFmtId="38" fontId="75" fillId="4" borderId="48" xfId="5" applyFont="1" applyFill="1" applyBorder="1" applyAlignment="1" applyProtection="1">
      <alignment vertical="top" shrinkToFit="1"/>
      <protection locked="0"/>
    </xf>
    <xf numFmtId="38" fontId="77" fillId="4" borderId="14" xfId="6" applyFont="1" applyFill="1" applyBorder="1" applyAlignment="1">
      <alignment horizontal="right" vertical="center" shrinkToFit="1"/>
    </xf>
    <xf numFmtId="38" fontId="77" fillId="0" borderId="14" xfId="6" applyFont="1" applyBorder="1" applyAlignment="1" applyProtection="1">
      <alignment horizontal="right" vertical="center"/>
      <protection locked="0"/>
    </xf>
    <xf numFmtId="38" fontId="75" fillId="0" borderId="11" xfId="5" applyFont="1" applyBorder="1" applyAlignment="1" applyProtection="1">
      <alignment horizontal="right" vertical="center" shrinkToFit="1"/>
      <protection locked="0"/>
    </xf>
    <xf numFmtId="38" fontId="77" fillId="4" borderId="14" xfId="6" applyFont="1" applyFill="1" applyBorder="1" applyAlignment="1" applyProtection="1">
      <alignment horizontal="right" vertical="center"/>
      <protection locked="0"/>
    </xf>
    <xf numFmtId="38" fontId="75" fillId="4" borderId="11" xfId="5" applyFont="1" applyFill="1" applyBorder="1" applyAlignment="1" applyProtection="1">
      <alignment horizontal="right" vertical="center"/>
      <protection locked="0"/>
    </xf>
    <xf numFmtId="38" fontId="82" fillId="0" borderId="22" xfId="5" applyFont="1" applyBorder="1" applyAlignment="1">
      <alignment horizontal="right" vertical="center" shrinkToFit="1"/>
    </xf>
    <xf numFmtId="38" fontId="75" fillId="4" borderId="41" xfId="5" applyFont="1" applyFill="1" applyBorder="1" applyAlignment="1">
      <alignment horizontal="right" vertical="center" shrinkToFit="1"/>
    </xf>
    <xf numFmtId="38" fontId="79" fillId="0" borderId="14" xfId="5" applyFont="1" applyBorder="1" applyAlignment="1">
      <alignment vertical="center"/>
    </xf>
    <xf numFmtId="38" fontId="75" fillId="0" borderId="9" xfId="5" applyFont="1" applyBorder="1" applyAlignment="1" applyProtection="1">
      <alignment horizontal="right" vertical="center" shrinkToFit="1"/>
      <protection locked="0"/>
    </xf>
    <xf numFmtId="38" fontId="77" fillId="0" borderId="40" xfId="6" applyFont="1" applyBorder="1" applyAlignment="1">
      <alignment vertical="center" shrinkToFit="1"/>
    </xf>
    <xf numFmtId="38" fontId="77" fillId="0" borderId="14" xfId="6" applyFont="1" applyBorder="1" applyAlignment="1">
      <alignment vertical="center" shrinkToFit="1"/>
    </xf>
    <xf numFmtId="38" fontId="75" fillId="0" borderId="11" xfId="5" applyFont="1" applyBorder="1" applyAlignment="1">
      <alignment vertical="center" shrinkToFit="1"/>
    </xf>
    <xf numFmtId="38" fontId="77" fillId="4" borderId="14" xfId="6" applyFont="1" applyFill="1" applyBorder="1" applyAlignment="1">
      <alignment vertical="center" shrinkToFit="1"/>
    </xf>
    <xf numFmtId="38" fontId="75" fillId="4" borderId="11" xfId="5" applyFont="1" applyFill="1" applyBorder="1" applyAlignment="1">
      <alignment vertical="center" shrinkToFit="1"/>
    </xf>
    <xf numFmtId="38" fontId="78" fillId="0" borderId="26" xfId="5" applyFont="1" applyBorder="1" applyAlignment="1">
      <alignment horizontal="right" vertical="center" shrinkToFit="1"/>
    </xf>
    <xf numFmtId="38" fontId="78" fillId="0" borderId="9" xfId="5" applyFont="1" applyBorder="1" applyAlignment="1">
      <alignment horizontal="right" vertical="center" shrinkToFit="1"/>
    </xf>
    <xf numFmtId="38" fontId="74" fillId="4" borderId="75" xfId="5" applyFont="1" applyFill="1" applyBorder="1" applyAlignment="1" applyProtection="1">
      <alignment horizontal="right" vertical="center" shrinkToFit="1"/>
      <protection locked="0"/>
    </xf>
    <xf numFmtId="38" fontId="74" fillId="4" borderId="58" xfId="5" applyFont="1" applyFill="1" applyBorder="1" applyAlignment="1" applyProtection="1">
      <alignment horizontal="right" vertical="center" shrinkToFit="1"/>
      <protection locked="0"/>
    </xf>
    <xf numFmtId="0" fontId="74" fillId="0" borderId="14" xfId="0" applyFont="1" applyBorder="1" applyAlignment="1">
      <alignment horizontal="right" vertical="center" shrinkToFit="1"/>
    </xf>
    <xf numFmtId="38" fontId="77" fillId="4" borderId="11" xfId="5" applyFont="1" applyFill="1" applyBorder="1" applyAlignment="1">
      <alignment horizontal="right" vertical="center" shrinkToFit="1"/>
    </xf>
    <xf numFmtId="0" fontId="74" fillId="0" borderId="31" xfId="0" applyFont="1" applyBorder="1" applyAlignment="1">
      <alignment horizontal="right" vertical="center" shrinkToFit="1"/>
    </xf>
    <xf numFmtId="38" fontId="77" fillId="4" borderId="22" xfId="5" applyFont="1" applyFill="1" applyBorder="1" applyAlignment="1">
      <alignment horizontal="right" vertical="center" shrinkToFit="1"/>
    </xf>
    <xf numFmtId="0" fontId="74" fillId="0" borderId="8" xfId="0" applyFont="1" applyBorder="1" applyAlignment="1">
      <alignment horizontal="right" vertical="center" shrinkToFit="1"/>
    </xf>
    <xf numFmtId="38" fontId="77" fillId="4" borderId="9" xfId="5" applyFont="1" applyFill="1" applyBorder="1" applyAlignment="1">
      <alignment horizontal="right" vertical="center" shrinkToFit="1"/>
    </xf>
    <xf numFmtId="0" fontId="74" fillId="6" borderId="5" xfId="0" applyFont="1" applyFill="1" applyBorder="1" applyAlignment="1">
      <alignment horizontal="center" vertical="center" shrinkToFit="1"/>
    </xf>
    <xf numFmtId="38" fontId="79" fillId="4" borderId="8" xfId="5" applyFont="1" applyFill="1" applyBorder="1" applyAlignment="1" applyProtection="1">
      <alignment horizontal="right" vertical="center" shrinkToFit="1"/>
      <protection locked="0"/>
    </xf>
    <xf numFmtId="38" fontId="79" fillId="4" borderId="14" xfId="5" applyFont="1" applyFill="1" applyBorder="1" applyAlignment="1">
      <alignment horizontal="right" vertical="center" shrinkToFit="1"/>
    </xf>
    <xf numFmtId="38" fontId="79" fillId="4" borderId="14" xfId="5" applyFont="1" applyFill="1" applyBorder="1" applyAlignment="1" applyProtection="1">
      <alignment horizontal="right" vertical="center" shrinkToFit="1"/>
      <protection locked="0"/>
    </xf>
    <xf numFmtId="38" fontId="79" fillId="4" borderId="31" xfId="5" applyFont="1" applyFill="1" applyBorder="1" applyAlignment="1" applyProtection="1">
      <alignment horizontal="right" vertical="center" shrinkToFit="1"/>
      <protection locked="0"/>
    </xf>
    <xf numFmtId="0" fontId="77" fillId="0" borderId="14" xfId="0" applyFont="1" applyBorder="1" applyAlignment="1">
      <alignment horizontal="right" vertical="center" shrinkToFit="1"/>
    </xf>
    <xf numFmtId="38" fontId="75" fillId="0" borderId="76" xfId="5" applyFont="1" applyBorder="1" applyAlignment="1">
      <alignment horizontal="right" vertical="center" shrinkToFit="1"/>
    </xf>
    <xf numFmtId="38" fontId="77" fillId="4" borderId="40" xfId="6" applyFont="1" applyFill="1" applyBorder="1" applyAlignment="1">
      <alignment vertical="center" shrinkToFit="1"/>
    </xf>
    <xf numFmtId="38" fontId="75" fillId="4" borderId="48" xfId="5" applyFont="1" applyFill="1" applyBorder="1" applyAlignment="1">
      <alignment vertical="center" shrinkToFit="1"/>
    </xf>
    <xf numFmtId="38" fontId="77" fillId="4" borderId="18" xfId="6" applyFont="1" applyFill="1" applyBorder="1" applyAlignment="1">
      <alignment vertical="center" shrinkToFit="1"/>
    </xf>
    <xf numFmtId="38" fontId="75" fillId="4" borderId="19" xfId="5" applyFont="1" applyFill="1" applyBorder="1" applyAlignment="1">
      <alignment vertical="center" shrinkToFit="1"/>
    </xf>
    <xf numFmtId="38" fontId="80" fillId="0" borderId="8" xfId="6" applyFont="1" applyBorder="1" applyAlignment="1">
      <alignment horizontal="right" vertical="center" shrinkToFit="1"/>
    </xf>
    <xf numFmtId="0" fontId="80" fillId="0" borderId="31" xfId="0" applyFont="1" applyBorder="1" applyAlignment="1">
      <alignment horizontal="right" vertical="center" shrinkToFit="1"/>
    </xf>
    <xf numFmtId="0" fontId="80" fillId="0" borderId="14" xfId="0" applyFont="1" applyBorder="1" applyAlignment="1">
      <alignment horizontal="right" vertical="center" shrinkToFit="1"/>
    </xf>
    <xf numFmtId="38" fontId="75" fillId="0" borderId="59" xfId="5" applyFont="1" applyBorder="1" applyAlignment="1">
      <alignment horizontal="right" vertical="center" shrinkToFit="1"/>
    </xf>
    <xf numFmtId="38" fontId="75" fillId="0" borderId="26" xfId="5" applyFont="1" applyBorder="1" applyAlignment="1">
      <alignment horizontal="right" vertical="center" shrinkToFit="1"/>
    </xf>
    <xf numFmtId="38" fontId="75" fillId="0" borderId="39" xfId="5" applyFont="1" applyBorder="1" applyAlignment="1">
      <alignment horizontal="right" vertical="center" shrinkToFit="1"/>
    </xf>
    <xf numFmtId="38" fontId="83" fillId="0" borderId="85" xfId="5" applyFont="1" applyBorder="1" applyAlignment="1">
      <alignment horizontal="centerContinuous" vertical="center"/>
    </xf>
    <xf numFmtId="38" fontId="83" fillId="0" borderId="5" xfId="5" applyFont="1" applyBorder="1" applyAlignment="1">
      <alignment horizontal="centerContinuous" vertical="center"/>
    </xf>
    <xf numFmtId="0" fontId="36" fillId="8" borderId="7" xfId="0" applyFont="1" applyFill="1" applyBorder="1" applyAlignment="1">
      <alignment horizontal="center" vertical="center" shrinkToFit="1"/>
    </xf>
    <xf numFmtId="0" fontId="84" fillId="4" borderId="17" xfId="0" applyFont="1" applyFill="1" applyBorder="1" applyAlignment="1" applyProtection="1">
      <alignment horizontal="left" vertical="center"/>
      <protection locked="0"/>
    </xf>
    <xf numFmtId="0" fontId="17" fillId="0" borderId="3" xfId="0" applyFont="1" applyBorder="1" applyAlignment="1">
      <alignment horizontal="centerContinuous" shrinkToFit="1"/>
    </xf>
    <xf numFmtId="0" fontId="33" fillId="0" borderId="3" xfId="0" applyFont="1" applyBorder="1" applyAlignment="1">
      <alignment horizontal="left" vertical="center"/>
    </xf>
    <xf numFmtId="0" fontId="17" fillId="0" borderId="3" xfId="0" applyFont="1" applyBorder="1" applyAlignment="1">
      <alignment shrinkToFit="1"/>
    </xf>
    <xf numFmtId="0" fontId="33" fillId="0" borderId="24" xfId="0" applyFont="1" applyBorder="1" applyAlignment="1">
      <alignment horizontal="left" vertical="center"/>
    </xf>
    <xf numFmtId="177" fontId="33" fillId="0" borderId="78" xfId="0" applyNumberFormat="1" applyFont="1" applyBorder="1" applyAlignment="1">
      <alignment horizontal="left" vertical="center"/>
    </xf>
    <xf numFmtId="177" fontId="33" fillId="0" borderId="3" xfId="0" applyNumberFormat="1" applyFont="1" applyBorder="1" applyAlignment="1">
      <alignment horizontal="left" vertical="center"/>
    </xf>
    <xf numFmtId="0" fontId="17" fillId="0" borderId="24" xfId="0" applyFont="1" applyBorder="1" applyAlignment="1">
      <alignment shrinkToFit="1"/>
    </xf>
    <xf numFmtId="177" fontId="33" fillId="0" borderId="26" xfId="0" applyNumberFormat="1" applyFont="1" applyBorder="1" applyAlignment="1">
      <alignment horizontal="left" vertical="center" shrinkToFit="1"/>
    </xf>
    <xf numFmtId="0" fontId="72" fillId="0" borderId="4" xfId="0" applyFont="1" applyBorder="1" applyAlignment="1">
      <alignment horizontal="centerContinuous" vertical="center" shrinkToFit="1"/>
    </xf>
    <xf numFmtId="0" fontId="46" fillId="0" borderId="3" xfId="0" applyFont="1" applyBorder="1" applyAlignment="1">
      <alignment horizontal="centerContinuous" vertical="center" shrinkToFit="1"/>
    </xf>
    <xf numFmtId="0" fontId="46" fillId="0" borderId="5" xfId="0" applyFont="1" applyBorder="1" applyAlignment="1">
      <alignment horizontal="centerContinuous" vertical="center" shrinkToFit="1"/>
    </xf>
    <xf numFmtId="0" fontId="53" fillId="0" borderId="17" xfId="0" applyFont="1" applyBorder="1" applyAlignment="1">
      <alignment horizontal="left" vertical="center" indent="1"/>
    </xf>
    <xf numFmtId="0" fontId="54" fillId="0" borderId="74" xfId="0" applyFont="1" applyBorder="1" applyAlignment="1">
      <alignment horizontal="left" vertical="top"/>
    </xf>
    <xf numFmtId="0" fontId="34" fillId="0" borderId="2" xfId="0" applyFont="1" applyBorder="1" applyAlignment="1">
      <alignment horizontal="centerContinuous" vertical="center"/>
    </xf>
    <xf numFmtId="14" fontId="85" fillId="0" borderId="43" xfId="0" applyNumberFormat="1" applyFont="1" applyBorder="1" applyAlignment="1">
      <alignment horizontal="center" vertical="center" wrapText="1"/>
    </xf>
    <xf numFmtId="0" fontId="86" fillId="0" borderId="7" xfId="0" applyFont="1" applyBorder="1" applyAlignment="1">
      <alignment horizontal="centerContinuous" vertical="center"/>
    </xf>
    <xf numFmtId="38" fontId="67" fillId="0" borderId="87" xfId="5" applyFont="1" applyBorder="1" applyAlignment="1">
      <alignment vertical="center"/>
    </xf>
    <xf numFmtId="0" fontId="32" fillId="0" borderId="86" xfId="0" applyFont="1" applyBorder="1" applyAlignment="1">
      <alignment horizontal="center" vertical="center" shrinkToFit="1"/>
    </xf>
    <xf numFmtId="38" fontId="87" fillId="0" borderId="40" xfId="0" applyNumberFormat="1" applyFont="1" applyBorder="1" applyAlignment="1">
      <alignment vertical="center"/>
    </xf>
    <xf numFmtId="38" fontId="87" fillId="0" borderId="56" xfId="0" applyNumberFormat="1" applyFont="1" applyBorder="1" applyAlignment="1">
      <alignment vertical="center"/>
    </xf>
    <xf numFmtId="38" fontId="87" fillId="5" borderId="66" xfId="0" applyNumberFormat="1" applyFont="1" applyFill="1" applyBorder="1" applyAlignment="1">
      <alignment vertical="center"/>
    </xf>
    <xf numFmtId="38" fontId="88" fillId="0" borderId="64" xfId="0" applyNumberFormat="1" applyFont="1" applyBorder="1" applyAlignment="1">
      <alignment vertical="center"/>
    </xf>
    <xf numFmtId="38" fontId="88" fillId="0" borderId="65" xfId="0" applyNumberFormat="1" applyFont="1" applyBorder="1" applyAlignment="1">
      <alignment vertical="center"/>
    </xf>
    <xf numFmtId="38" fontId="89" fillId="5" borderId="67" xfId="0" applyNumberFormat="1" applyFont="1" applyFill="1" applyBorder="1" applyAlignment="1">
      <alignment vertical="center"/>
    </xf>
    <xf numFmtId="38" fontId="87" fillId="0" borderId="18" xfId="0" applyNumberFormat="1" applyFont="1" applyBorder="1" applyAlignment="1">
      <alignment vertical="center"/>
    </xf>
    <xf numFmtId="38" fontId="87" fillId="0" borderId="55" xfId="0" applyNumberFormat="1" applyFont="1" applyBorder="1" applyAlignment="1">
      <alignment vertical="center"/>
    </xf>
    <xf numFmtId="38" fontId="87" fillId="5" borderId="68" xfId="0" applyNumberFormat="1" applyFont="1" applyFill="1" applyBorder="1" applyAlignment="1">
      <alignment vertical="center"/>
    </xf>
    <xf numFmtId="38" fontId="88" fillId="0" borderId="72" xfId="0" applyNumberFormat="1" applyFont="1" applyBorder="1" applyAlignment="1">
      <alignment vertical="center"/>
    </xf>
    <xf numFmtId="38" fontId="88" fillId="0" borderId="73" xfId="0" applyNumberFormat="1" applyFont="1" applyBorder="1" applyAlignment="1">
      <alignment vertical="center"/>
    </xf>
    <xf numFmtId="38" fontId="89" fillId="5" borderId="69" xfId="0" applyNumberFormat="1" applyFont="1" applyFill="1" applyBorder="1" applyAlignment="1">
      <alignment vertical="center"/>
    </xf>
    <xf numFmtId="38" fontId="87" fillId="0" borderId="42" xfId="0" applyNumberFormat="1" applyFont="1" applyBorder="1" applyAlignment="1">
      <alignment vertical="center"/>
    </xf>
    <xf numFmtId="38" fontId="87" fillId="0" borderId="74" xfId="0" applyNumberFormat="1" applyFont="1" applyBorder="1" applyAlignment="1">
      <alignment vertical="center"/>
    </xf>
    <xf numFmtId="38" fontId="87" fillId="5" borderId="80" xfId="0" applyNumberFormat="1" applyFont="1" applyFill="1" applyBorder="1" applyAlignment="1">
      <alignment vertical="center"/>
    </xf>
    <xf numFmtId="38" fontId="88" fillId="0" borderId="81" xfId="0" applyNumberFormat="1" applyFont="1" applyBorder="1" applyAlignment="1">
      <alignment vertical="center"/>
    </xf>
    <xf numFmtId="38" fontId="88" fillId="0" borderId="82" xfId="0" applyNumberFormat="1" applyFont="1" applyBorder="1" applyAlignment="1">
      <alignment vertical="center"/>
    </xf>
    <xf numFmtId="38" fontId="89" fillId="5" borderId="83" xfId="0" applyNumberFormat="1" applyFont="1" applyFill="1" applyBorder="1" applyAlignment="1">
      <alignment vertical="center"/>
    </xf>
    <xf numFmtId="38" fontId="46" fillId="5" borderId="38" xfId="0" applyNumberFormat="1" applyFont="1" applyFill="1" applyBorder="1" applyAlignment="1">
      <alignment vertical="center" shrinkToFit="1"/>
    </xf>
    <xf numFmtId="38" fontId="46" fillId="5" borderId="38" xfId="0" applyNumberFormat="1" applyFont="1" applyFill="1" applyBorder="1" applyAlignment="1">
      <alignment vertical="center"/>
    </xf>
    <xf numFmtId="38" fontId="46" fillId="5" borderId="70" xfId="0" applyNumberFormat="1" applyFont="1" applyFill="1" applyBorder="1" applyAlignment="1">
      <alignment vertical="center"/>
    </xf>
    <xf numFmtId="38" fontId="89" fillId="5" borderId="25" xfId="0" applyNumberFormat="1" applyFont="1" applyFill="1" applyBorder="1" applyAlignment="1">
      <alignment vertical="center"/>
    </xf>
    <xf numFmtId="38" fontId="89" fillId="5" borderId="71" xfId="0" applyNumberFormat="1" applyFont="1" applyFill="1" applyBorder="1" applyAlignment="1">
      <alignment vertical="center"/>
    </xf>
    <xf numFmtId="38" fontId="89" fillId="0" borderId="14" xfId="0" applyNumberFormat="1" applyFont="1" applyBorder="1" applyAlignment="1">
      <alignment shrinkToFit="1"/>
    </xf>
    <xf numFmtId="0" fontId="22" fillId="0" borderId="60" xfId="0" applyFont="1" applyBorder="1" applyAlignment="1">
      <alignment horizontal="center" vertical="center" shrinkToFit="1"/>
    </xf>
    <xf numFmtId="0" fontId="22" fillId="0" borderId="18" xfId="0" applyFont="1" applyBorder="1" applyAlignment="1">
      <alignment shrinkToFit="1"/>
    </xf>
    <xf numFmtId="0" fontId="22" fillId="0" borderId="19" xfId="0" applyFont="1" applyBorder="1" applyAlignment="1">
      <alignment shrinkToFit="1"/>
    </xf>
    <xf numFmtId="38" fontId="61" fillId="0" borderId="86" xfId="5" applyFont="1" applyBorder="1" applyAlignment="1">
      <alignment horizontal="center" vertical="center" shrinkToFit="1"/>
    </xf>
    <xf numFmtId="176" fontId="18" fillId="2" borderId="23" xfId="5" applyNumberFormat="1" applyFont="1" applyFill="1" applyBorder="1" applyAlignment="1">
      <alignment horizontal="right" vertical="center" shrinkToFit="1"/>
    </xf>
    <xf numFmtId="38" fontId="67" fillId="0" borderId="21" xfId="5" applyFont="1" applyBorder="1" applyAlignment="1">
      <alignment vertical="center"/>
    </xf>
    <xf numFmtId="38" fontId="80" fillId="0" borderId="18" xfId="5" applyFont="1" applyBorder="1" applyAlignment="1">
      <alignment horizontal="right" vertical="center" shrinkToFit="1"/>
    </xf>
    <xf numFmtId="38" fontId="80" fillId="0" borderId="19" xfId="5" applyFont="1" applyBorder="1" applyAlignment="1">
      <alignment horizontal="right" vertical="center" shrinkToFit="1"/>
    </xf>
    <xf numFmtId="38" fontId="26" fillId="0" borderId="20" xfId="5" applyFont="1" applyBorder="1" applyAlignment="1">
      <alignment horizontal="right" vertical="center" shrinkToFit="1"/>
    </xf>
    <xf numFmtId="38" fontId="67" fillId="0" borderId="21" xfId="5" applyFont="1" applyBorder="1" applyAlignment="1">
      <alignment horizontal="center" vertical="center" shrinkToFit="1"/>
    </xf>
    <xf numFmtId="38" fontId="59" fillId="4" borderId="21" xfId="5" applyFont="1" applyFill="1" applyBorder="1" applyAlignment="1">
      <alignment vertical="center"/>
    </xf>
    <xf numFmtId="176" fontId="18" fillId="4" borderId="23" xfId="5" applyNumberFormat="1" applyFont="1" applyFill="1" applyBorder="1" applyAlignment="1">
      <alignment horizontal="right" vertical="center" shrinkToFit="1"/>
    </xf>
    <xf numFmtId="0" fontId="47" fillId="0" borderId="55" xfId="0" applyFont="1" applyBorder="1" applyAlignment="1">
      <alignment horizontal="left" vertical="top" indent="1"/>
    </xf>
    <xf numFmtId="38" fontId="32" fillId="0" borderId="21" xfId="6" applyFont="1" applyBorder="1" applyAlignment="1">
      <alignment vertical="center"/>
    </xf>
    <xf numFmtId="38" fontId="74" fillId="0" borderId="18" xfId="6" applyFont="1" applyBorder="1" applyAlignment="1">
      <alignment horizontal="right" vertical="center" shrinkToFit="1"/>
    </xf>
    <xf numFmtId="38" fontId="59" fillId="0" borderId="21" xfId="6" applyFont="1" applyBorder="1" applyAlignment="1">
      <alignment horizontal="left" vertical="center" indent="1"/>
    </xf>
    <xf numFmtId="38" fontId="32" fillId="0" borderId="21" xfId="5" applyFont="1" applyBorder="1" applyAlignment="1">
      <alignment horizontal="center" vertical="center" shrinkToFit="1"/>
    </xf>
    <xf numFmtId="38" fontId="81" fillId="0" borderId="18" xfId="5" applyFont="1" applyBorder="1" applyAlignment="1">
      <alignment horizontal="right" vertical="center" shrinkToFit="1"/>
    </xf>
    <xf numFmtId="38" fontId="76" fillId="0" borderId="19" xfId="5" applyFont="1" applyBorder="1" applyAlignment="1">
      <alignment horizontal="right" vertical="center" shrinkToFit="1"/>
    </xf>
    <xf numFmtId="38" fontId="40" fillId="0" borderId="20" xfId="5" applyFont="1" applyBorder="1" applyAlignment="1">
      <alignment horizontal="right" vertical="center" shrinkToFit="1"/>
    </xf>
    <xf numFmtId="38" fontId="70" fillId="0" borderId="21" xfId="6" applyFont="1" applyBorder="1" applyAlignment="1">
      <alignment horizontal="center" vertical="center" shrinkToFit="1"/>
    </xf>
    <xf numFmtId="38" fontId="61" fillId="4" borderId="87" xfId="6" applyFont="1" applyFill="1" applyBorder="1" applyAlignment="1">
      <alignment horizontal="left" vertical="center" indent="1"/>
    </xf>
    <xf numFmtId="0" fontId="59" fillId="0" borderId="21" xfId="0" applyFont="1" applyBorder="1" applyAlignment="1">
      <alignment vertical="center"/>
    </xf>
    <xf numFmtId="0" fontId="61" fillId="4" borderId="28" xfId="0" applyFont="1" applyFill="1" applyBorder="1" applyAlignment="1">
      <alignment vertical="center"/>
    </xf>
    <xf numFmtId="38" fontId="53" fillId="4" borderId="17" xfId="5" applyFont="1" applyFill="1" applyBorder="1" applyAlignment="1">
      <alignment horizontal="left" vertical="center" indent="1"/>
    </xf>
    <xf numFmtId="38" fontId="59" fillId="0" borderId="17" xfId="6" applyFont="1" applyBorder="1" applyAlignment="1">
      <alignment horizontal="left" vertical="center" indent="1"/>
    </xf>
    <xf numFmtId="0" fontId="31" fillId="0" borderId="45" xfId="0" applyFont="1" applyBorder="1" applyAlignment="1">
      <alignment horizontal="center" vertical="center" textRotation="255"/>
    </xf>
    <xf numFmtId="0" fontId="31" fillId="0" borderId="53" xfId="0" applyFont="1" applyBorder="1" applyAlignment="1">
      <alignment horizontal="center" vertical="center" textRotation="255"/>
    </xf>
    <xf numFmtId="0" fontId="30" fillId="0" borderId="53" xfId="0" applyFont="1" applyBorder="1" applyAlignment="1">
      <alignment horizontal="center" vertical="center" textRotation="255"/>
    </xf>
    <xf numFmtId="38" fontId="31" fillId="0" borderId="53" xfId="0" applyNumberFormat="1" applyFont="1" applyBorder="1" applyAlignment="1">
      <alignment horizontal="center" vertical="center" textRotation="255"/>
    </xf>
    <xf numFmtId="38" fontId="31" fillId="0" borderId="45" xfId="5" applyFont="1" applyBorder="1" applyAlignment="1">
      <alignment horizontal="center" vertical="center" textRotation="255"/>
    </xf>
    <xf numFmtId="38" fontId="31" fillId="0" borderId="51" xfId="5" applyFont="1" applyBorder="1" applyAlignment="1">
      <alignment horizontal="center" vertical="center" textRotation="255"/>
    </xf>
    <xf numFmtId="0" fontId="31" fillId="0" borderId="51" xfId="0" applyFont="1" applyBorder="1" applyAlignment="1">
      <alignment horizontal="center" vertical="center" textRotation="255"/>
    </xf>
    <xf numFmtId="0" fontId="28" fillId="0" borderId="0" xfId="0" applyFont="1" applyAlignment="1">
      <alignment horizontal="left" vertical="center"/>
    </xf>
    <xf numFmtId="0" fontId="31" fillId="0" borderId="45" xfId="0" applyFont="1" applyBorder="1" applyAlignment="1">
      <alignment horizontal="center" vertical="center" textRotation="255" wrapText="1"/>
    </xf>
    <xf numFmtId="0" fontId="31" fillId="0" borderId="53" xfId="0" applyFont="1" applyBorder="1" applyAlignment="1">
      <alignment horizontal="center" vertical="center" textRotation="255" wrapText="1"/>
    </xf>
    <xf numFmtId="38" fontId="55" fillId="0" borderId="4" xfId="0" applyNumberFormat="1" applyFont="1" applyBorder="1" applyAlignment="1">
      <alignment horizontal="center" vertical="center" shrinkToFit="1"/>
    </xf>
    <xf numFmtId="0" fontId="55" fillId="0" borderId="5" xfId="0" applyFont="1" applyBorder="1" applyAlignment="1">
      <alignment horizontal="center" vertical="center" shrinkToFit="1"/>
    </xf>
    <xf numFmtId="0" fontId="17" fillId="0" borderId="48" xfId="0" applyFont="1" applyBorder="1" applyAlignment="1">
      <alignment horizontal="center" vertical="center" textRotation="255" shrinkToFit="1"/>
    </xf>
    <xf numFmtId="0" fontId="17" fillId="0" borderId="41" xfId="0" applyFont="1" applyBorder="1" applyAlignment="1">
      <alignment horizontal="center" vertical="center" textRotation="255" shrinkToFit="1"/>
    </xf>
    <xf numFmtId="0" fontId="17" fillId="0" borderId="39" xfId="0" applyFont="1" applyBorder="1" applyAlignment="1">
      <alignment horizontal="center" vertical="center" textRotation="255" shrinkToFit="1"/>
    </xf>
    <xf numFmtId="0" fontId="17" fillId="0" borderId="48" xfId="0" applyFont="1" applyBorder="1" applyAlignment="1">
      <alignment horizontal="center" vertical="center" textRotation="255"/>
    </xf>
    <xf numFmtId="0" fontId="17" fillId="0" borderId="41" xfId="0" applyFont="1" applyBorder="1" applyAlignment="1">
      <alignment horizontal="center" vertical="center" textRotation="255"/>
    </xf>
    <xf numFmtId="0" fontId="17" fillId="0" borderId="39" xfId="0" applyFont="1" applyBorder="1" applyAlignment="1">
      <alignment horizontal="center" vertical="center" textRotation="255"/>
    </xf>
    <xf numFmtId="0" fontId="21" fillId="0" borderId="0" xfId="0" applyFont="1" applyAlignment="1">
      <alignment horizontal="center" shrinkToFit="1"/>
    </xf>
    <xf numFmtId="0" fontId="49" fillId="0" borderId="61" xfId="0" applyFont="1" applyBorder="1" applyAlignment="1">
      <alignment horizontal="distributed" indent="1"/>
    </xf>
    <xf numFmtId="0" fontId="49" fillId="0" borderId="42" xfId="0" applyFont="1" applyBorder="1" applyAlignment="1">
      <alignment horizontal="distributed" indent="1"/>
    </xf>
    <xf numFmtId="0" fontId="20" fillId="0" borderId="62" xfId="0" applyFont="1" applyBorder="1" applyAlignment="1">
      <alignment horizontal="center"/>
    </xf>
    <xf numFmtId="0" fontId="20" fillId="0" borderId="36" xfId="0" applyFont="1" applyBorder="1" applyAlignment="1">
      <alignment horizontal="center"/>
    </xf>
    <xf numFmtId="0" fontId="20" fillId="0" borderId="21" xfId="0" applyFont="1" applyBorder="1" applyAlignment="1">
      <alignment horizontal="distributed" vertical="center" wrapText="1" indent="1"/>
    </xf>
    <xf numFmtId="0" fontId="20" fillId="0" borderId="37" xfId="0" applyFont="1" applyBorder="1" applyAlignment="1">
      <alignment horizontal="distributed" vertical="center" wrapText="1" indent="1"/>
    </xf>
    <xf numFmtId="0" fontId="20" fillId="0" borderId="13" xfId="0" applyFont="1" applyBorder="1" applyAlignment="1">
      <alignment horizontal="distributed" vertical="center" wrapText="1" indent="1"/>
    </xf>
    <xf numFmtId="0" fontId="20" fillId="0" borderId="35" xfId="0" applyFont="1" applyBorder="1" applyAlignment="1">
      <alignment horizontal="distributed" vertical="center" wrapText="1" indent="1"/>
    </xf>
    <xf numFmtId="0" fontId="49" fillId="0" borderId="60" xfId="0" applyFont="1" applyBorder="1" applyAlignment="1">
      <alignment horizontal="distributed" indent="1"/>
    </xf>
    <xf numFmtId="0" fontId="49" fillId="0" borderId="18" xfId="0" applyFont="1" applyBorder="1" applyAlignment="1">
      <alignment horizontal="distributed" indent="1"/>
    </xf>
    <xf numFmtId="0" fontId="49" fillId="0" borderId="21" xfId="0" applyFont="1" applyBorder="1" applyAlignment="1">
      <alignment horizontal="distributed" vertical="center" indent="1"/>
    </xf>
    <xf numFmtId="0" fontId="49" fillId="0" borderId="37" xfId="0" applyFont="1" applyBorder="1" applyAlignment="1">
      <alignment horizontal="distributed" vertical="center" indent="1"/>
    </xf>
    <xf numFmtId="0" fontId="20" fillId="0" borderId="57" xfId="0" applyFont="1" applyBorder="1" applyAlignment="1">
      <alignment horizontal="center"/>
    </xf>
    <xf numFmtId="0" fontId="20" fillId="0" borderId="38" xfId="0" applyFont="1" applyBorder="1" applyAlignment="1">
      <alignment horizontal="center"/>
    </xf>
    <xf numFmtId="0" fontId="20" fillId="5" borderId="43" xfId="0" applyFont="1" applyFill="1" applyBorder="1" applyAlignment="1">
      <alignment horizontal="center"/>
    </xf>
    <xf numFmtId="0" fontId="20" fillId="5" borderId="44" xfId="0" applyFont="1" applyFill="1" applyBorder="1" applyAlignment="1">
      <alignment horizontal="center"/>
    </xf>
    <xf numFmtId="0" fontId="20" fillId="5" borderId="4" xfId="0" applyFont="1" applyFill="1" applyBorder="1" applyAlignment="1">
      <alignment horizontal="left" vertical="center"/>
    </xf>
    <xf numFmtId="0" fontId="20" fillId="5" borderId="24" xfId="0" applyFont="1" applyFill="1" applyBorder="1" applyAlignment="1">
      <alignment horizontal="left" vertical="center"/>
    </xf>
    <xf numFmtId="0" fontId="16" fillId="0" borderId="6" xfId="0" applyFont="1" applyBorder="1" applyAlignment="1">
      <alignment horizontal="left" shrinkToFit="1"/>
    </xf>
    <xf numFmtId="0" fontId="16" fillId="0" borderId="0" xfId="0" applyFont="1" applyAlignment="1">
      <alignment horizontal="left" shrinkToFit="1"/>
    </xf>
    <xf numFmtId="0" fontId="20" fillId="0" borderId="57" xfId="0" applyFont="1" applyBorder="1" applyAlignment="1">
      <alignment horizontal="distributed"/>
    </xf>
    <xf numFmtId="0" fontId="20" fillId="0" borderId="38" xfId="0" applyFont="1" applyBorder="1" applyAlignment="1">
      <alignment horizontal="distributed"/>
    </xf>
    <xf numFmtId="0" fontId="20" fillId="0" borderId="62" xfId="0" applyFont="1" applyBorder="1" applyAlignment="1">
      <alignment horizontal="distributed"/>
    </xf>
    <xf numFmtId="0" fontId="20" fillId="0" borderId="36" xfId="0" applyFont="1" applyBorder="1" applyAlignment="1">
      <alignment horizontal="distributed"/>
    </xf>
    <xf numFmtId="0" fontId="20" fillId="0" borderId="13" xfId="0" applyFont="1" applyBorder="1" applyAlignment="1">
      <alignment horizontal="left" vertical="center" shrinkToFit="1"/>
    </xf>
    <xf numFmtId="0" fontId="20" fillId="0" borderId="35" xfId="0" applyFont="1" applyBorder="1" applyAlignment="1">
      <alignment horizontal="left" vertical="center" shrinkToFit="1"/>
    </xf>
    <xf numFmtId="0" fontId="20" fillId="0" borderId="61" xfId="0" applyFont="1" applyBorder="1" applyAlignment="1">
      <alignment horizontal="distributed"/>
    </xf>
    <xf numFmtId="0" fontId="20" fillId="0" borderId="42" xfId="0" applyFont="1" applyBorder="1" applyAlignment="1">
      <alignment horizontal="distributed"/>
    </xf>
    <xf numFmtId="0" fontId="49" fillId="0" borderId="49" xfId="0" applyFont="1" applyBorder="1" applyAlignment="1">
      <alignment horizontal="distributed" indent="1"/>
    </xf>
    <xf numFmtId="0" fontId="49" fillId="0" borderId="50" xfId="0" applyFont="1" applyBorder="1" applyAlignment="1">
      <alignment horizontal="distributed" indent="1"/>
    </xf>
    <xf numFmtId="0" fontId="20" fillId="0" borderId="13" xfId="0" applyFont="1" applyBorder="1" applyAlignment="1">
      <alignment horizontal="center" vertical="center" shrinkToFit="1"/>
    </xf>
    <xf numFmtId="0" fontId="20" fillId="0" borderId="35" xfId="0" applyFont="1" applyBorder="1" applyAlignment="1">
      <alignment horizontal="center" vertical="center" shrinkToFit="1"/>
    </xf>
    <xf numFmtId="0" fontId="20" fillId="0" borderId="13" xfId="0" applyFont="1" applyBorder="1" applyAlignment="1">
      <alignment horizontal="center"/>
    </xf>
    <xf numFmtId="0" fontId="20" fillId="0" borderId="35" xfId="0" applyFont="1" applyBorder="1" applyAlignment="1">
      <alignment horizontal="center"/>
    </xf>
    <xf numFmtId="0" fontId="20" fillId="0" borderId="49" xfId="0" applyFont="1" applyBorder="1" applyAlignment="1">
      <alignment horizontal="center"/>
    </xf>
    <xf numFmtId="0" fontId="20" fillId="0" borderId="50" xfId="0" applyFont="1" applyBorder="1" applyAlignment="1">
      <alignment horizontal="center"/>
    </xf>
    <xf numFmtId="0" fontId="49" fillId="0" borderId="63" xfId="0" applyFont="1" applyBorder="1" applyAlignment="1">
      <alignment horizontal="distributed" indent="1"/>
    </xf>
    <xf numFmtId="0" fontId="49" fillId="0" borderId="40" xfId="0" applyFont="1" applyBorder="1" applyAlignment="1">
      <alignment horizontal="distributed" indent="1"/>
    </xf>
    <xf numFmtId="0" fontId="20" fillId="0" borderId="75" xfId="0" applyFont="1" applyBorder="1" applyAlignment="1">
      <alignment horizontal="center"/>
    </xf>
    <xf numFmtId="0" fontId="20" fillId="0" borderId="13" xfId="0" applyFont="1" applyBorder="1" applyAlignment="1">
      <alignment vertical="center" shrinkToFit="1"/>
    </xf>
    <xf numFmtId="0" fontId="20" fillId="0" borderId="35" xfId="0" applyFont="1" applyBorder="1" applyAlignment="1">
      <alignment vertical="center" shrinkToFit="1"/>
    </xf>
    <xf numFmtId="0" fontId="31" fillId="0" borderId="53" xfId="0" applyFont="1" applyBorder="1" applyAlignment="1">
      <alignment horizontal="center" vertical="center"/>
    </xf>
  </cellXfs>
  <cellStyles count="10">
    <cellStyle name="パーセント 2" xfId="1" xr:uid="{00000000-0005-0000-0000-000000000000}"/>
    <cellStyle name="ハイパーリンク" xfId="2" builtinId="8"/>
    <cellStyle name="桁区切り" xfId="9" builtinId="6"/>
    <cellStyle name="桁区切り 2" xfId="3" xr:uid="{00000000-0005-0000-0000-000003000000}"/>
    <cellStyle name="桁区切り_見積支援部数表（18_11作成中）_E" xfId="4" xr:uid="{00000000-0005-0000-0000-000004000000}"/>
    <cellStyle name="桁区切り_部数作成表　平成１２年８月作成" xfId="5" xr:uid="{00000000-0005-0000-0000-000005000000}"/>
    <cellStyle name="桁区切り_部数作成表　平成１２年８月作成 2" xfId="6" xr:uid="{00000000-0005-0000-0000-000006000000}"/>
    <cellStyle name="通貨 2" xfId="7" xr:uid="{00000000-0005-0000-0000-000007000000}"/>
    <cellStyle name="標準" xfId="0" builtinId="0"/>
    <cellStyle name="標準 2" xfId="8" xr:uid="{00000000-0005-0000-0000-000009000000}"/>
  </cellStyles>
  <dxfs count="1">
    <dxf>
      <font>
        <b/>
        <i val="0"/>
        <color theme="0"/>
      </font>
      <fill>
        <patternFill>
          <bgColor rgb="FFFF000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D5818-7DE8-48B8-81AD-00C3A2680A1D}">
  <sheetPr codeName="Sheet1">
    <pageSetUpPr fitToPage="1"/>
  </sheetPr>
  <dimension ref="A1:R50"/>
  <sheetViews>
    <sheetView showGridLines="0" showZeros="0" zoomScale="85" zoomScaleNormal="85" zoomScaleSheetLayoutView="70" workbookViewId="0">
      <selection activeCell="F9" sqref="F9"/>
    </sheetView>
  </sheetViews>
  <sheetFormatPr defaultColWidth="0" defaultRowHeight="0" customHeight="1" zeroHeight="1"/>
  <cols>
    <col min="1" max="1" width="6.3984375" style="2" customWidth="1"/>
    <col min="2" max="2" width="5" style="2" customWidth="1"/>
    <col min="3" max="3" width="10.265625" style="2" customWidth="1"/>
    <col min="4" max="4" width="12.46484375" style="2" customWidth="1"/>
    <col min="5" max="10" width="20.3984375" style="2" customWidth="1"/>
    <col min="11" max="11" width="20.3984375" style="1" customWidth="1"/>
    <col min="12" max="12" width="1.3984375" style="5" customWidth="1"/>
    <col min="13" max="13" width="9" style="2" customWidth="1"/>
    <col min="14" max="14" width="9" style="2" hidden="1" customWidth="1"/>
    <col min="15" max="15" width="10.3984375" style="2" hidden="1" customWidth="1"/>
    <col min="16" max="16" width="8" style="2" hidden="1" customWidth="1"/>
    <col min="17" max="18" width="10.3984375" style="2" hidden="1" customWidth="1"/>
    <col min="19" max="16384" width="9" style="2" hidden="1"/>
  </cols>
  <sheetData>
    <row r="1" spans="2:12" ht="9.75" customHeight="1" thickBot="1">
      <c r="C1" s="15"/>
      <c r="D1" s="15"/>
      <c r="E1" s="15"/>
      <c r="F1" s="15"/>
      <c r="G1" s="15"/>
      <c r="H1" s="15"/>
      <c r="I1" s="15"/>
      <c r="J1" s="15"/>
      <c r="K1" s="15"/>
      <c r="L1" s="15"/>
    </row>
    <row r="2" spans="2:12" ht="21" hidden="1" thickBot="1">
      <c r="B2" s="181" t="s">
        <v>48</v>
      </c>
      <c r="C2" s="16"/>
      <c r="D2" s="16"/>
      <c r="E2" s="16"/>
      <c r="F2" s="177"/>
      <c r="G2" s="177"/>
      <c r="H2" s="16"/>
      <c r="I2" s="16"/>
      <c r="J2" s="16"/>
      <c r="K2" s="16"/>
      <c r="L2" s="15"/>
    </row>
    <row r="3" spans="2:12" ht="19.5" customHeight="1" thickBot="1">
      <c r="B3" s="7"/>
      <c r="C3" s="678" t="s">
        <v>49</v>
      </c>
      <c r="D3" s="679"/>
      <c r="E3" s="406" t="s">
        <v>3</v>
      </c>
      <c r="F3" s="406" t="s">
        <v>160</v>
      </c>
      <c r="G3" s="406" t="s">
        <v>50</v>
      </c>
      <c r="H3" s="406" t="s">
        <v>51</v>
      </c>
      <c r="I3" s="406" t="s">
        <v>52</v>
      </c>
      <c r="J3" s="407" t="s">
        <v>53</v>
      </c>
      <c r="K3" s="408" t="s">
        <v>18</v>
      </c>
      <c r="L3" s="8"/>
    </row>
    <row r="4" spans="2:12" s="3" customFormat="1" ht="19.5" customHeight="1">
      <c r="B4" s="640" t="s">
        <v>54</v>
      </c>
      <c r="C4" s="680" t="s">
        <v>55</v>
      </c>
      <c r="D4" s="681"/>
      <c r="E4" s="575">
        <v>71840</v>
      </c>
      <c r="F4" s="575">
        <v>4430</v>
      </c>
      <c r="G4" s="575">
        <v>0</v>
      </c>
      <c r="H4" s="575">
        <v>2540</v>
      </c>
      <c r="I4" s="575">
        <v>9330</v>
      </c>
      <c r="J4" s="576">
        <v>0</v>
      </c>
      <c r="K4" s="577">
        <f t="shared" ref="K4:K39" si="0">SUM(E4:J4)</f>
        <v>88140</v>
      </c>
      <c r="L4" s="9"/>
    </row>
    <row r="5" spans="2:12" ht="19.5" customHeight="1">
      <c r="B5" s="641"/>
      <c r="C5" s="646"/>
      <c r="D5" s="682"/>
      <c r="E5" s="578">
        <f>IF(ISERROR(+部数表!E56),0,+部数表!E56)</f>
        <v>0</v>
      </c>
      <c r="F5" s="578">
        <f>IF(ISERROR(+部数表!I56),0,+部数表!I56)</f>
        <v>0</v>
      </c>
      <c r="G5" s="578">
        <f>IF(ISERROR(+部数表!M56),0,+部数表!M56)</f>
        <v>0</v>
      </c>
      <c r="H5" s="578">
        <f>IF(ISERROR(+部数表!Q56),0,+部数表!Q56)</f>
        <v>0</v>
      </c>
      <c r="I5" s="578">
        <f>IF(ISERROR(+部数表!U56),0,+部数表!U56)</f>
        <v>0</v>
      </c>
      <c r="J5" s="579">
        <f>IF(ISERROR(+部数表!Y56),0,+部数表!Y56)</f>
        <v>0</v>
      </c>
      <c r="K5" s="580">
        <f t="shared" si="0"/>
        <v>0</v>
      </c>
      <c r="L5" s="10"/>
    </row>
    <row r="6" spans="2:12" s="3" customFormat="1" ht="19.5" customHeight="1">
      <c r="B6" s="641"/>
      <c r="C6" s="652" t="s">
        <v>56</v>
      </c>
      <c r="D6" s="653"/>
      <c r="E6" s="581">
        <v>11740</v>
      </c>
      <c r="F6" s="581">
        <v>700</v>
      </c>
      <c r="G6" s="581">
        <v>0</v>
      </c>
      <c r="H6" s="581">
        <v>0</v>
      </c>
      <c r="I6" s="581">
        <v>1880</v>
      </c>
      <c r="J6" s="582">
        <v>0</v>
      </c>
      <c r="K6" s="583">
        <f t="shared" si="0"/>
        <v>14320</v>
      </c>
      <c r="L6" s="9"/>
    </row>
    <row r="7" spans="2:12" ht="19.5" customHeight="1">
      <c r="B7" s="641"/>
      <c r="C7" s="646" t="s">
        <v>57</v>
      </c>
      <c r="D7" s="647"/>
      <c r="E7" s="578">
        <f>IF(ISERROR(+部数表!E63),0,+部数表!E63)</f>
        <v>0</v>
      </c>
      <c r="F7" s="578">
        <f>IF(ISERROR(+部数表!I63),0,+部数表!I63)</f>
        <v>0</v>
      </c>
      <c r="G7" s="578">
        <f>IF(ISERROR(+部数表!M63),0,+部数表!M63)</f>
        <v>0</v>
      </c>
      <c r="H7" s="578">
        <f>IF(ISERROR(+部数表!Q63),0,+部数表!Q63)</f>
        <v>0</v>
      </c>
      <c r="I7" s="578">
        <f>IF(ISERROR(+部数表!U63),0,+部数表!U63)</f>
        <v>0</v>
      </c>
      <c r="J7" s="579">
        <f>IF(ISERROR(+部数表!Y63),0,+部数表!Y63)</f>
        <v>0</v>
      </c>
      <c r="K7" s="580">
        <f t="shared" si="0"/>
        <v>0</v>
      </c>
      <c r="L7" s="10"/>
    </row>
    <row r="8" spans="2:12" s="3" customFormat="1" ht="19.5" customHeight="1">
      <c r="B8" s="641"/>
      <c r="C8" s="652" t="s">
        <v>58</v>
      </c>
      <c r="D8" s="653"/>
      <c r="E8" s="581">
        <v>5130</v>
      </c>
      <c r="F8" s="581"/>
      <c r="G8" s="581">
        <v>0</v>
      </c>
      <c r="H8" s="581"/>
      <c r="I8" s="581">
        <v>0</v>
      </c>
      <c r="J8" s="582">
        <v>40</v>
      </c>
      <c r="K8" s="583">
        <f t="shared" si="0"/>
        <v>5170</v>
      </c>
      <c r="L8" s="9"/>
    </row>
    <row r="9" spans="2:12" ht="19.5" customHeight="1">
      <c r="B9" s="641"/>
      <c r="C9" s="646"/>
      <c r="D9" s="647"/>
      <c r="E9" s="578">
        <f>IF(ISERROR(+部数表!E70),0,+部数表!E70)</f>
        <v>0</v>
      </c>
      <c r="F9" s="578"/>
      <c r="G9" s="578">
        <f>IF(ISERROR(+部数表!M70),0,+部数表!M70)</f>
        <v>0</v>
      </c>
      <c r="H9" s="578"/>
      <c r="I9" s="578">
        <f>IF(ISERROR(+部数表!U70),0,+部数表!U70)</f>
        <v>0</v>
      </c>
      <c r="J9" s="579">
        <f>IF(ISERROR(+部数表!Y70),0,+部数表!Y70)</f>
        <v>0</v>
      </c>
      <c r="K9" s="580">
        <f t="shared" si="0"/>
        <v>0</v>
      </c>
      <c r="L9" s="10"/>
    </row>
    <row r="10" spans="2:12" s="3" customFormat="1" ht="19.5" customHeight="1">
      <c r="B10" s="641"/>
      <c r="C10" s="652" t="s">
        <v>59</v>
      </c>
      <c r="D10" s="653"/>
      <c r="E10" s="581">
        <v>18320</v>
      </c>
      <c r="F10" s="581">
        <v>250</v>
      </c>
      <c r="G10" s="581">
        <v>300</v>
      </c>
      <c r="H10" s="581">
        <v>3210</v>
      </c>
      <c r="I10" s="581">
        <v>4120</v>
      </c>
      <c r="J10" s="582">
        <v>2500</v>
      </c>
      <c r="K10" s="583">
        <f t="shared" si="0"/>
        <v>28700</v>
      </c>
      <c r="L10" s="9"/>
    </row>
    <row r="11" spans="2:12" ht="19.5" customHeight="1">
      <c r="B11" s="641"/>
      <c r="C11" s="683"/>
      <c r="D11" s="684"/>
      <c r="E11" s="578">
        <f>IF(ISERROR(+部数表!E80),0,+部数表!E80)</f>
        <v>0</v>
      </c>
      <c r="F11" s="578">
        <f>IF(ISERROR(+部数表!I80),0,+部数表!I80)</f>
        <v>0</v>
      </c>
      <c r="G11" s="578">
        <f>IF(ISERROR(+部数表!M80),0,+部数表!M80)</f>
        <v>0</v>
      </c>
      <c r="H11" s="578">
        <f>IF(ISERROR(+部数表!Q80),0,+部数表!Q80)</f>
        <v>0</v>
      </c>
      <c r="I11" s="578">
        <f>IF(ISERROR(+部数表!U80),0,+部数表!U80)</f>
        <v>0</v>
      </c>
      <c r="J11" s="579">
        <f>IF(ISERROR(+部数表!Y80),0,+部数表!Y80)</f>
        <v>0</v>
      </c>
      <c r="K11" s="580">
        <f t="shared" si="0"/>
        <v>0</v>
      </c>
      <c r="L11" s="10"/>
    </row>
    <row r="12" spans="2:12" s="3" customFormat="1" ht="19.5" customHeight="1">
      <c r="B12" s="641"/>
      <c r="C12" s="652" t="s">
        <v>60</v>
      </c>
      <c r="D12" s="653"/>
      <c r="E12" s="581">
        <v>4910</v>
      </c>
      <c r="F12" s="581"/>
      <c r="G12" s="581">
        <v>400</v>
      </c>
      <c r="H12" s="581">
        <v>620</v>
      </c>
      <c r="I12" s="581">
        <v>300</v>
      </c>
      <c r="J12" s="582">
        <v>1290</v>
      </c>
      <c r="K12" s="583">
        <f t="shared" si="0"/>
        <v>7520</v>
      </c>
      <c r="L12" s="9"/>
    </row>
    <row r="13" spans="2:12" ht="19.5" customHeight="1">
      <c r="B13" s="641"/>
      <c r="C13" s="666"/>
      <c r="D13" s="667"/>
      <c r="E13" s="578">
        <f>IF(ISERROR(+部数表!E86),0,+部数表!E86)</f>
        <v>0</v>
      </c>
      <c r="F13" s="578"/>
      <c r="G13" s="578">
        <f>IF(ISERROR(+部数表!M86),0,+部数表!M86)</f>
        <v>0</v>
      </c>
      <c r="H13" s="578">
        <f>IF(ISERROR(+部数表!Q86),0,+部数表!Q86)</f>
        <v>0</v>
      </c>
      <c r="I13" s="578">
        <f>IF(ISERROR(+部数表!U86),0,+部数表!U86)</f>
        <v>0</v>
      </c>
      <c r="J13" s="579">
        <f>IF(ISERROR(+部数表!Y86),0,+部数表!Y86)</f>
        <v>0</v>
      </c>
      <c r="K13" s="580">
        <f t="shared" si="0"/>
        <v>0</v>
      </c>
      <c r="L13" s="10"/>
    </row>
    <row r="14" spans="2:12" s="3" customFormat="1" ht="19.5" customHeight="1">
      <c r="B14" s="641"/>
      <c r="C14" s="652" t="s">
        <v>61</v>
      </c>
      <c r="D14" s="653"/>
      <c r="E14" s="581">
        <v>8970</v>
      </c>
      <c r="F14" s="581"/>
      <c r="G14" s="581">
        <v>0</v>
      </c>
      <c r="H14" s="581">
        <v>0</v>
      </c>
      <c r="I14" s="581"/>
      <c r="J14" s="582"/>
      <c r="K14" s="583">
        <f t="shared" si="0"/>
        <v>8970</v>
      </c>
      <c r="L14" s="9"/>
    </row>
    <row r="15" spans="2:12" ht="19.5" customHeight="1">
      <c r="B15" s="641"/>
      <c r="C15" s="676"/>
      <c r="D15" s="677"/>
      <c r="E15" s="578">
        <f>IF(ISERROR(+部数表!E98),0,+部数表!E98)</f>
        <v>0</v>
      </c>
      <c r="F15" s="578"/>
      <c r="G15" s="578"/>
      <c r="H15" s="578">
        <f>IF(ISERROR(+部数表!Q98),0,+部数表!Q98)</f>
        <v>0</v>
      </c>
      <c r="I15" s="578">
        <f>IF(ISERROR(+部数表!U98),0,+部数表!U98)</f>
        <v>0</v>
      </c>
      <c r="J15" s="579">
        <f>IF(ISERROR(+部数表!Y98),0,+部数表!Y98)</f>
        <v>0</v>
      </c>
      <c r="K15" s="580">
        <f t="shared" si="0"/>
        <v>0</v>
      </c>
      <c r="L15" s="10"/>
    </row>
    <row r="16" spans="2:12" s="3" customFormat="1" ht="19.5" customHeight="1">
      <c r="B16" s="641"/>
      <c r="C16" s="652" t="s">
        <v>62</v>
      </c>
      <c r="D16" s="653"/>
      <c r="E16" s="581">
        <v>7240</v>
      </c>
      <c r="F16" s="581"/>
      <c r="G16" s="581">
        <v>0</v>
      </c>
      <c r="H16" s="581">
        <v>70</v>
      </c>
      <c r="I16" s="581">
        <v>350</v>
      </c>
      <c r="J16" s="582">
        <v>740</v>
      </c>
      <c r="K16" s="583">
        <f t="shared" si="0"/>
        <v>8400</v>
      </c>
      <c r="L16" s="9"/>
    </row>
    <row r="17" spans="2:12" ht="19.5" customHeight="1">
      <c r="B17" s="641"/>
      <c r="C17" s="676"/>
      <c r="D17" s="677"/>
      <c r="E17" s="578">
        <f>IF(ISERROR(+部数表!E106),0,+部数表!E106)</f>
        <v>0</v>
      </c>
      <c r="F17" s="578"/>
      <c r="G17" s="578">
        <f>IF(ISERROR(+部数表!M106),0,+部数表!M106)</f>
        <v>0</v>
      </c>
      <c r="H17" s="578">
        <f>IF(ISERROR(+部数表!Q106),0,+部数表!Q106)</f>
        <v>0</v>
      </c>
      <c r="I17" s="578">
        <f>IF(ISERROR(+部数表!U106),0,+部数表!U106)</f>
        <v>0</v>
      </c>
      <c r="J17" s="579">
        <f>IF(ISERROR(+部数表!Y106),0,+部数表!Y106)</f>
        <v>0</v>
      </c>
      <c r="K17" s="580">
        <f t="shared" si="0"/>
        <v>0</v>
      </c>
      <c r="L17" s="10"/>
    </row>
    <row r="18" spans="2:12" s="3" customFormat="1" ht="19.5" customHeight="1">
      <c r="B18" s="641"/>
      <c r="C18" s="652" t="s">
        <v>63</v>
      </c>
      <c r="D18" s="653"/>
      <c r="E18" s="581">
        <v>9570</v>
      </c>
      <c r="F18" s="581">
        <v>100</v>
      </c>
      <c r="G18" s="581">
        <v>0</v>
      </c>
      <c r="H18" s="581">
        <v>390</v>
      </c>
      <c r="I18" s="581">
        <v>2190</v>
      </c>
      <c r="J18" s="582">
        <v>3270</v>
      </c>
      <c r="K18" s="583">
        <f t="shared" si="0"/>
        <v>15520</v>
      </c>
      <c r="L18" s="9"/>
    </row>
    <row r="19" spans="2:12" ht="19.5" customHeight="1">
      <c r="B19" s="641"/>
      <c r="C19" s="670"/>
      <c r="D19" s="671"/>
      <c r="E19" s="584">
        <f>IF(ISERROR(+部数表!E114),0,+部数表!E114)</f>
        <v>0</v>
      </c>
      <c r="F19" s="584">
        <f>IF(ISERROR(+部数表!I114),0,+部数表!I114)</f>
        <v>0</v>
      </c>
      <c r="G19" s="584">
        <f>IF(ISERROR(+部数表!M114),0,+部数表!M114)</f>
        <v>0</v>
      </c>
      <c r="H19" s="584">
        <f>IF(ISERROR(+部数表!Q114),0,+部数表!Q114)</f>
        <v>0</v>
      </c>
      <c r="I19" s="584">
        <f>IF(ISERROR(+部数表!U114),0,+部数表!U114)</f>
        <v>0</v>
      </c>
      <c r="J19" s="585">
        <f>IF(ISERROR(+部数表!Y114),0,+部数表!Y114)</f>
        <v>0</v>
      </c>
      <c r="K19" s="586">
        <f t="shared" si="0"/>
        <v>0</v>
      </c>
      <c r="L19" s="10"/>
    </row>
    <row r="20" spans="2:12" s="3" customFormat="1" ht="19.5" customHeight="1">
      <c r="B20" s="641"/>
      <c r="C20" s="652" t="s">
        <v>66</v>
      </c>
      <c r="D20" s="653"/>
      <c r="E20" s="581">
        <v>4520</v>
      </c>
      <c r="F20" s="581">
        <v>50</v>
      </c>
      <c r="G20" s="581">
        <v>0</v>
      </c>
      <c r="H20" s="581"/>
      <c r="I20" s="581">
        <v>2090</v>
      </c>
      <c r="J20" s="582">
        <v>320</v>
      </c>
      <c r="K20" s="583">
        <f>SUM(E20:J20)</f>
        <v>6980</v>
      </c>
      <c r="L20" s="9"/>
    </row>
    <row r="21" spans="2:12" ht="19.5" customHeight="1" thickBot="1">
      <c r="B21" s="642"/>
      <c r="C21" s="666"/>
      <c r="D21" s="667"/>
      <c r="E21" s="578">
        <f>IF(ISERROR(+部数表!E119),0,+部数表!E119)</f>
        <v>0</v>
      </c>
      <c r="F21" s="578">
        <f>IF(ISERROR(+部数表!I119),0,+部数表!I119)</f>
        <v>0</v>
      </c>
      <c r="G21" s="578"/>
      <c r="H21" s="578"/>
      <c r="I21" s="578">
        <f>IF(ISERROR(+部数表!U119),0,+部数表!U119)</f>
        <v>0</v>
      </c>
      <c r="J21" s="579">
        <f>IF(ISERROR(+部数表!Y119),0,+部数表!Y119)</f>
        <v>0</v>
      </c>
      <c r="K21" s="580">
        <f>SUM(E21:J21)</f>
        <v>0</v>
      </c>
      <c r="L21" s="10"/>
    </row>
    <row r="22" spans="2:12" s="3" customFormat="1" ht="19.5" customHeight="1">
      <c r="B22" s="637" t="s">
        <v>370</v>
      </c>
      <c r="C22" s="672" t="s">
        <v>64</v>
      </c>
      <c r="D22" s="673"/>
      <c r="E22" s="575">
        <v>18070</v>
      </c>
      <c r="F22" s="575">
        <v>1400</v>
      </c>
      <c r="G22" s="575">
        <v>0</v>
      </c>
      <c r="H22" s="575">
        <v>2370</v>
      </c>
      <c r="I22" s="575">
        <v>9990</v>
      </c>
      <c r="J22" s="576">
        <v>11350</v>
      </c>
      <c r="K22" s="577">
        <f t="shared" si="0"/>
        <v>43180</v>
      </c>
      <c r="L22" s="9"/>
    </row>
    <row r="23" spans="2:12" ht="19.5" customHeight="1">
      <c r="B23" s="638"/>
      <c r="C23" s="674" t="s">
        <v>65</v>
      </c>
      <c r="D23" s="675"/>
      <c r="E23" s="578">
        <f>IF(ISERROR(+部数表!E139),0,+部数表!E139)</f>
        <v>0</v>
      </c>
      <c r="F23" s="578">
        <f>IF(ISERROR(+部数表!I139),0,+部数表!I139)</f>
        <v>0</v>
      </c>
      <c r="G23" s="578">
        <f>IF(ISERROR(+部数表!M139),0,+部数表!M139)</f>
        <v>0</v>
      </c>
      <c r="H23" s="578">
        <f>IF(ISERROR(+部数表!Q139),0,+部数表!Q139)</f>
        <v>0</v>
      </c>
      <c r="I23" s="578">
        <f>IF(ISERROR(+部数表!U139),0,+部数表!U139)</f>
        <v>0</v>
      </c>
      <c r="J23" s="579">
        <f>IF(ISERROR(+部数表!Y139),0,+部数表!Y139)</f>
        <v>0</v>
      </c>
      <c r="K23" s="580">
        <f t="shared" si="0"/>
        <v>0</v>
      </c>
      <c r="L23" s="10"/>
    </row>
    <row r="24" spans="2:12" s="3" customFormat="1" ht="19.5" customHeight="1">
      <c r="B24" s="638"/>
      <c r="C24" s="652" t="s">
        <v>67</v>
      </c>
      <c r="D24" s="653"/>
      <c r="E24" s="581">
        <v>2130</v>
      </c>
      <c r="F24" s="581"/>
      <c r="G24" s="581"/>
      <c r="H24" s="581">
        <v>0</v>
      </c>
      <c r="I24" s="581">
        <v>620</v>
      </c>
      <c r="J24" s="582"/>
      <c r="K24" s="583">
        <f t="shared" si="0"/>
        <v>2750</v>
      </c>
      <c r="L24" s="9"/>
    </row>
    <row r="25" spans="2:12" ht="19.5" customHeight="1">
      <c r="B25" s="638"/>
      <c r="C25" s="646"/>
      <c r="D25" s="647"/>
      <c r="E25" s="578">
        <f>IF(ISERROR(+部数表!E143),0,+部数表!E143)</f>
        <v>0</v>
      </c>
      <c r="F25" s="578"/>
      <c r="G25" s="578"/>
      <c r="H25" s="578"/>
      <c r="I25" s="578">
        <f>IF(ISERROR(+部数表!U143),0,+部数表!U143)</f>
        <v>0</v>
      </c>
      <c r="J25" s="579">
        <f>IF(ISERROR(+部数表!Y143),0,+部数表!Y143)</f>
        <v>0</v>
      </c>
      <c r="K25" s="580">
        <f t="shared" si="0"/>
        <v>0</v>
      </c>
      <c r="L25" s="10"/>
    </row>
    <row r="26" spans="2:12" s="3" customFormat="1" ht="19.5" customHeight="1">
      <c r="B26" s="638"/>
      <c r="C26" s="652" t="s">
        <v>45</v>
      </c>
      <c r="D26" s="653"/>
      <c r="E26" s="581">
        <v>3010</v>
      </c>
      <c r="F26" s="581"/>
      <c r="G26" s="581">
        <v>0</v>
      </c>
      <c r="H26" s="581"/>
      <c r="I26" s="581">
        <v>990</v>
      </c>
      <c r="J26" s="582"/>
      <c r="K26" s="583">
        <f t="shared" si="0"/>
        <v>4000</v>
      </c>
      <c r="L26" s="9"/>
    </row>
    <row r="27" spans="2:12" ht="19.5" customHeight="1">
      <c r="B27" s="638"/>
      <c r="C27" s="668"/>
      <c r="D27" s="669"/>
      <c r="E27" s="578">
        <f>IF(ISERROR(+部数表!E157),0,+部数表!E157)</f>
        <v>0</v>
      </c>
      <c r="F27" s="578"/>
      <c r="G27" s="578"/>
      <c r="H27" s="578"/>
      <c r="I27" s="578">
        <f>IF(ISERROR(+部数表!U157),0,+部数表!U157)</f>
        <v>0</v>
      </c>
      <c r="J27" s="579">
        <f>IF(ISERROR(+部数表!Y157),0,+部数表!Y157)</f>
        <v>0</v>
      </c>
      <c r="K27" s="580">
        <f t="shared" si="0"/>
        <v>0</v>
      </c>
      <c r="L27" s="10"/>
    </row>
    <row r="28" spans="2:12" s="3" customFormat="1" ht="19.5" customHeight="1">
      <c r="B28" s="638"/>
      <c r="C28" s="652" t="s">
        <v>68</v>
      </c>
      <c r="D28" s="653"/>
      <c r="E28" s="581">
        <v>4510</v>
      </c>
      <c r="F28" s="581"/>
      <c r="G28" s="581">
        <v>0</v>
      </c>
      <c r="H28" s="581">
        <v>0</v>
      </c>
      <c r="I28" s="581">
        <v>240</v>
      </c>
      <c r="J28" s="582"/>
      <c r="K28" s="583">
        <f t="shared" si="0"/>
        <v>4750</v>
      </c>
      <c r="L28" s="9"/>
    </row>
    <row r="29" spans="2:12" ht="19.5" customHeight="1" thickBot="1">
      <c r="B29" s="639"/>
      <c r="C29" s="664"/>
      <c r="D29" s="665"/>
      <c r="E29" s="584">
        <f>IF(ISERROR(+部数表!E148),0,+部数表!E148)</f>
        <v>0</v>
      </c>
      <c r="F29" s="584"/>
      <c r="G29" s="584">
        <f>IF(ISERROR(+部数表!M148),0,+部数表!M148)</f>
        <v>0</v>
      </c>
      <c r="H29" s="584">
        <f>IF(ISERROR(+部数表!Q148),0,+部数表!Q148)</f>
        <v>0</v>
      </c>
      <c r="I29" s="584">
        <f>IF(ISERROR(+部数表!U148),0,+部数表!U148)</f>
        <v>0</v>
      </c>
      <c r="J29" s="585">
        <f>IF(ISERROR(+部数表!Y148),0,+部数表!Y148)</f>
        <v>0</v>
      </c>
      <c r="K29" s="586">
        <f t="shared" si="0"/>
        <v>0</v>
      </c>
      <c r="L29" s="10"/>
    </row>
    <row r="30" spans="2:12" s="3" customFormat="1" ht="19.5" customHeight="1">
      <c r="B30" s="638" t="s">
        <v>84</v>
      </c>
      <c r="C30" s="644" t="s">
        <v>69</v>
      </c>
      <c r="D30" s="645"/>
      <c r="E30" s="575">
        <v>5950</v>
      </c>
      <c r="F30" s="575"/>
      <c r="G30" s="575">
        <v>250</v>
      </c>
      <c r="H30" s="575">
        <v>0</v>
      </c>
      <c r="I30" s="575">
        <v>110</v>
      </c>
      <c r="J30" s="576">
        <v>30</v>
      </c>
      <c r="K30" s="577">
        <f t="shared" si="0"/>
        <v>6340</v>
      </c>
      <c r="L30" s="9"/>
    </row>
    <row r="31" spans="2:12" ht="19.5" customHeight="1">
      <c r="B31" s="638"/>
      <c r="C31" s="646"/>
      <c r="D31" s="647"/>
      <c r="E31" s="578">
        <f>IF(ISERROR(+部数表!E167),0,+部数表!E167)</f>
        <v>0</v>
      </c>
      <c r="F31" s="578"/>
      <c r="G31" s="578">
        <f>IF(ISERROR(+部数表!M167),0,+部数表!M167)</f>
        <v>0</v>
      </c>
      <c r="H31" s="578">
        <f>IF(ISERROR(+部数表!Q167),0,+部数表!Q167)</f>
        <v>0</v>
      </c>
      <c r="I31" s="578">
        <f>IF(ISERROR(+部数表!U167),0,+部数表!U167)</f>
        <v>0</v>
      </c>
      <c r="J31" s="579">
        <f>IF(ISERROR(+部数表!Y167),0,+部数表!Y167)</f>
        <v>0</v>
      </c>
      <c r="K31" s="580">
        <f t="shared" si="0"/>
        <v>0</v>
      </c>
      <c r="L31" s="14"/>
    </row>
    <row r="32" spans="2:12" s="3" customFormat="1" ht="19.5" customHeight="1">
      <c r="B32" s="638"/>
      <c r="C32" s="648" t="s">
        <v>70</v>
      </c>
      <c r="D32" s="649"/>
      <c r="E32" s="581">
        <v>2320</v>
      </c>
      <c r="F32" s="581"/>
      <c r="G32" s="581"/>
      <c r="H32" s="581">
        <v>0</v>
      </c>
      <c r="I32" s="581">
        <v>0</v>
      </c>
      <c r="J32" s="582"/>
      <c r="K32" s="583">
        <f t="shared" si="0"/>
        <v>2320</v>
      </c>
      <c r="L32" s="9"/>
    </row>
    <row r="33" spans="2:17" ht="19.5" customHeight="1">
      <c r="B33" s="638"/>
      <c r="C33" s="650"/>
      <c r="D33" s="651"/>
      <c r="E33" s="578">
        <f>IF(ISERROR(+部数表!E176),0,+部数表!E176)</f>
        <v>0</v>
      </c>
      <c r="F33" s="578"/>
      <c r="G33" s="578">
        <f>IF(ISERROR(+部数表!M176),0,+部数表!M176)</f>
        <v>0</v>
      </c>
      <c r="H33" s="578"/>
      <c r="I33" s="578">
        <f>IF(ISERROR(+部数表!U176),0,+部数表!U176)</f>
        <v>0</v>
      </c>
      <c r="J33" s="579">
        <f>IF(ISERROR(+部数表!Y176),0,+部数表!Y176)</f>
        <v>0</v>
      </c>
      <c r="K33" s="580">
        <f t="shared" si="0"/>
        <v>0</v>
      </c>
      <c r="L33" s="10"/>
    </row>
    <row r="34" spans="2:17" s="3" customFormat="1" ht="19.5" customHeight="1">
      <c r="B34" s="638"/>
      <c r="C34" s="652" t="s">
        <v>71</v>
      </c>
      <c r="D34" s="653"/>
      <c r="E34" s="581">
        <v>220</v>
      </c>
      <c r="F34" s="581"/>
      <c r="G34" s="581"/>
      <c r="H34" s="581">
        <v>30</v>
      </c>
      <c r="I34" s="581">
        <v>1300</v>
      </c>
      <c r="J34" s="582">
        <v>1230</v>
      </c>
      <c r="K34" s="583">
        <f t="shared" si="0"/>
        <v>2780</v>
      </c>
      <c r="L34" s="9"/>
    </row>
    <row r="35" spans="2:17" ht="19.5" customHeight="1">
      <c r="B35" s="638"/>
      <c r="C35" s="646"/>
      <c r="D35" s="647"/>
      <c r="E35" s="578">
        <f>IF(ISERROR(+部数表!E180),0,+部数表!E180)</f>
        <v>0</v>
      </c>
      <c r="F35" s="578"/>
      <c r="G35" s="578"/>
      <c r="H35" s="578">
        <f>IF(ISERROR(+部数表!Q180),0,+部数表!Q180)</f>
        <v>0</v>
      </c>
      <c r="I35" s="578">
        <f>IF(ISERROR(+部数表!U180),0,+部数表!U180)</f>
        <v>0</v>
      </c>
      <c r="J35" s="579">
        <f>IF(ISERROR(+部数表!Y180),0,+部数表!Y180)</f>
        <v>0</v>
      </c>
      <c r="K35" s="580">
        <f t="shared" si="0"/>
        <v>0</v>
      </c>
      <c r="L35" s="10"/>
    </row>
    <row r="36" spans="2:17" s="3" customFormat="1" ht="19.5" customHeight="1">
      <c r="B36" s="638"/>
      <c r="C36" s="654" t="s">
        <v>72</v>
      </c>
      <c r="D36" s="655"/>
      <c r="E36" s="587">
        <v>1960</v>
      </c>
      <c r="F36" s="587"/>
      <c r="G36" s="587"/>
      <c r="H36" s="587"/>
      <c r="I36" s="587">
        <v>0</v>
      </c>
      <c r="J36" s="588">
        <v>90</v>
      </c>
      <c r="K36" s="589">
        <f t="shared" si="0"/>
        <v>2050</v>
      </c>
      <c r="L36" s="176"/>
    </row>
    <row r="37" spans="2:17" ht="19.5" customHeight="1" thickBot="1">
      <c r="B37" s="639"/>
      <c r="C37" s="656"/>
      <c r="D37" s="657"/>
      <c r="E37" s="590">
        <f>IF(ISERROR(+部数表!E185),0,+部数表!E185)</f>
        <v>0</v>
      </c>
      <c r="F37" s="590"/>
      <c r="G37" s="590"/>
      <c r="H37" s="590"/>
      <c r="I37" s="590"/>
      <c r="J37" s="591">
        <f>IF(ISERROR(+部数表!Y185),0,+部数表!Y185)</f>
        <v>0</v>
      </c>
      <c r="K37" s="592">
        <f t="shared" si="0"/>
        <v>0</v>
      </c>
      <c r="L37" s="10"/>
    </row>
    <row r="38" spans="2:17" ht="19.5" customHeight="1" thickBot="1">
      <c r="B38" s="7"/>
      <c r="C38" s="658" t="s">
        <v>18</v>
      </c>
      <c r="D38" s="659"/>
      <c r="E38" s="593">
        <f t="shared" ref="E38:J39" si="1">+E4+E6+E8+E10+E12+E16+E18+E22+E20+E24+E26+E28+E30+E32+E34+E36+E14</f>
        <v>180410</v>
      </c>
      <c r="F38" s="594">
        <f t="shared" si="1"/>
        <v>6930</v>
      </c>
      <c r="G38" s="594">
        <f t="shared" si="1"/>
        <v>950</v>
      </c>
      <c r="H38" s="594">
        <f t="shared" si="1"/>
        <v>9230</v>
      </c>
      <c r="I38" s="594">
        <f t="shared" si="1"/>
        <v>33510</v>
      </c>
      <c r="J38" s="594">
        <f t="shared" si="1"/>
        <v>20860</v>
      </c>
      <c r="K38" s="595">
        <f t="shared" si="0"/>
        <v>251890</v>
      </c>
      <c r="L38" s="10"/>
      <c r="O38" s="4"/>
      <c r="Q38" s="4"/>
    </row>
    <row r="39" spans="2:17" ht="19.5" customHeight="1" thickBot="1">
      <c r="B39" s="7"/>
      <c r="C39" s="660" t="s">
        <v>73</v>
      </c>
      <c r="D39" s="661"/>
      <c r="E39" s="596">
        <f t="shared" si="1"/>
        <v>0</v>
      </c>
      <c r="F39" s="596">
        <f t="shared" si="1"/>
        <v>0</v>
      </c>
      <c r="G39" s="596">
        <f t="shared" si="1"/>
        <v>0</v>
      </c>
      <c r="H39" s="596">
        <f t="shared" si="1"/>
        <v>0</v>
      </c>
      <c r="I39" s="596">
        <f t="shared" si="1"/>
        <v>0</v>
      </c>
      <c r="J39" s="596">
        <f t="shared" si="1"/>
        <v>0</v>
      </c>
      <c r="K39" s="597">
        <f t="shared" si="0"/>
        <v>0</v>
      </c>
      <c r="L39" s="11"/>
      <c r="Q39" s="4"/>
    </row>
    <row r="40" spans="2:17" ht="15.4">
      <c r="B40" s="7"/>
      <c r="C40" s="662" t="s">
        <v>74</v>
      </c>
      <c r="D40" s="662"/>
      <c r="E40" s="662"/>
      <c r="F40" s="662"/>
      <c r="G40" s="662"/>
      <c r="H40" s="662"/>
      <c r="I40" s="662"/>
      <c r="J40" s="662"/>
      <c r="K40" s="12"/>
      <c r="L40" s="13"/>
    </row>
    <row r="41" spans="2:17" ht="21.4">
      <c r="B41" s="7"/>
      <c r="C41" s="663" t="s">
        <v>93</v>
      </c>
      <c r="D41" s="663"/>
      <c r="E41" s="663"/>
      <c r="F41" s="663"/>
      <c r="G41" s="663"/>
      <c r="H41" s="663"/>
      <c r="I41" s="182" t="s">
        <v>124</v>
      </c>
      <c r="J41" s="598">
        <f>+K5+K7+K9+K11+K13+K15+K17+K19+K31+K33+K35+K37+K21</f>
        <v>0</v>
      </c>
      <c r="K41" s="598">
        <f>+K23+K25+K27+K29</f>
        <v>0</v>
      </c>
      <c r="L41" s="13"/>
    </row>
    <row r="42" spans="2:17" ht="21" customHeight="1">
      <c r="B42" s="7"/>
      <c r="C42" s="643" t="s">
        <v>75</v>
      </c>
      <c r="D42" s="643"/>
      <c r="E42" s="643"/>
      <c r="F42" s="643"/>
      <c r="G42" s="643"/>
      <c r="H42" s="643"/>
      <c r="I42" s="7"/>
      <c r="J42" s="7"/>
      <c r="K42" s="405" t="s">
        <v>389</v>
      </c>
      <c r="L42" s="13"/>
    </row>
    <row r="43" spans="2:17" ht="14.25" customHeight="1">
      <c r="K43" s="401" t="s">
        <v>384</v>
      </c>
    </row>
    <row r="44" spans="2:17" ht="21" customHeight="1">
      <c r="E44" s="4"/>
      <c r="F44" s="4"/>
      <c r="G44" s="4"/>
      <c r="H44" s="4"/>
      <c r="I44" s="4"/>
      <c r="J44" s="4"/>
      <c r="K44" s="6"/>
    </row>
    <row r="45" spans="2:17" ht="21" hidden="1" customHeight="1"/>
    <row r="46" spans="2:17" ht="21" hidden="1" customHeight="1"/>
    <row r="47" spans="2:17" ht="21" hidden="1" customHeight="1">
      <c r="E47" s="4"/>
    </row>
    <row r="48" spans="2:17" ht="21" hidden="1" customHeight="1">
      <c r="E48" s="4"/>
    </row>
    <row r="49" ht="21" hidden="1" customHeight="1"/>
    <row r="50" ht="21" hidden="1" customHeight="1"/>
  </sheetData>
  <mergeCells count="42">
    <mergeCell ref="C17:D17"/>
    <mergeCell ref="C3:D3"/>
    <mergeCell ref="C4:D4"/>
    <mergeCell ref="C5:D5"/>
    <mergeCell ref="C6:D6"/>
    <mergeCell ref="C7:D7"/>
    <mergeCell ref="C8:D8"/>
    <mergeCell ref="C9:D9"/>
    <mergeCell ref="C10:D10"/>
    <mergeCell ref="C11:D11"/>
    <mergeCell ref="C12:D12"/>
    <mergeCell ref="C13:D13"/>
    <mergeCell ref="C14:D14"/>
    <mergeCell ref="C15:D15"/>
    <mergeCell ref="C16:D16"/>
    <mergeCell ref="C18:D18"/>
    <mergeCell ref="C19:D19"/>
    <mergeCell ref="C22:D22"/>
    <mergeCell ref="C23:D23"/>
    <mergeCell ref="C20:D20"/>
    <mergeCell ref="C29:D29"/>
    <mergeCell ref="C21:D21"/>
    <mergeCell ref="C24:D24"/>
    <mergeCell ref="C25:D25"/>
    <mergeCell ref="C26:D26"/>
    <mergeCell ref="C27:D27"/>
    <mergeCell ref="B22:B29"/>
    <mergeCell ref="B4:B21"/>
    <mergeCell ref="C42:H42"/>
    <mergeCell ref="B30:B37"/>
    <mergeCell ref="C30:D30"/>
    <mergeCell ref="C31:D31"/>
    <mergeCell ref="C32:D33"/>
    <mergeCell ref="C34:D34"/>
    <mergeCell ref="C35:D35"/>
    <mergeCell ref="C36:D36"/>
    <mergeCell ref="C37:D37"/>
    <mergeCell ref="C38:D38"/>
    <mergeCell ref="C39:D39"/>
    <mergeCell ref="C40:J40"/>
    <mergeCell ref="C41:H41"/>
    <mergeCell ref="C28:D28"/>
  </mergeCells>
  <phoneticPr fontId="2"/>
  <printOptions horizontalCentered="1" verticalCentered="1"/>
  <pageMargins left="0.23622047244094491" right="0.23622047244094491" top="0.27559055118110237" bottom="0.27559055118110237" header="0.31496062992125984" footer="0.31496062992125984"/>
  <pageSetup paperSize="9" scale="72"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0ACCB-CBA7-4F2D-B9AD-6C4FF9AB089D}">
  <sheetPr codeName="Sheet32">
    <tabColor indexed="10"/>
  </sheetPr>
  <dimension ref="A1:AG221"/>
  <sheetViews>
    <sheetView showGridLines="0" showZeros="0" tabSelected="1" zoomScale="40" zoomScaleNormal="40" zoomScaleSheetLayoutView="55" workbookViewId="0">
      <pane ySplit="5" topLeftCell="A6" activePane="bottomLeft" state="frozen"/>
      <selection activeCell="I5" sqref="I5"/>
      <selection pane="bottomLeft" activeCell="D3" sqref="D3"/>
    </sheetView>
  </sheetViews>
  <sheetFormatPr defaultColWidth="6.59765625" defaultRowHeight="12.4"/>
  <cols>
    <col min="1" max="1" width="4.73046875" style="113" customWidth="1"/>
    <col min="2" max="2" width="10.06640625" style="150" customWidth="1"/>
    <col min="3" max="3" width="39.59765625" style="87" customWidth="1"/>
    <col min="4" max="4" width="15.796875" style="88" customWidth="1"/>
    <col min="5" max="5" width="18.1328125" style="18" customWidth="1"/>
    <col min="6" max="6" width="18.3984375" style="18" hidden="1" customWidth="1"/>
    <col min="7" max="7" width="43.6640625" style="17" customWidth="1" collapsed="1"/>
    <col min="8" max="8" width="15.796875" style="89" customWidth="1"/>
    <col min="9" max="9" width="18.1328125" style="88" customWidth="1"/>
    <col min="10" max="10" width="13.33203125" style="88" hidden="1" customWidth="1"/>
    <col min="11" max="11" width="35.59765625" style="17" customWidth="1" collapsed="1"/>
    <col min="12" max="12" width="15.796875" style="89" customWidth="1"/>
    <col min="13" max="13" width="18.1328125" style="88" customWidth="1"/>
    <col min="14" max="14" width="7.53125" style="88" hidden="1" customWidth="1"/>
    <col min="15" max="15" width="35.59765625" style="17" customWidth="1" collapsed="1"/>
    <col min="16" max="16" width="15.796875" style="89" customWidth="1"/>
    <col min="17" max="17" width="18.1328125" style="89" customWidth="1"/>
    <col min="18" max="18" width="7.265625" style="89" hidden="1" customWidth="1"/>
    <col min="19" max="19" width="35.59765625" style="17" customWidth="1" collapsed="1"/>
    <col min="20" max="20" width="15.796875" style="89" customWidth="1"/>
    <col min="21" max="21" width="18.1328125" style="88" customWidth="1"/>
    <col min="22" max="22" width="12.6640625" style="88" hidden="1" customWidth="1"/>
    <col min="23" max="23" width="35.59765625" style="17" customWidth="1" collapsed="1"/>
    <col min="24" max="24" width="15.796875" style="90" customWidth="1"/>
    <col min="25" max="25" width="18.1328125" style="18" customWidth="1"/>
    <col min="26" max="26" width="7.33203125" style="18" hidden="1" customWidth="1"/>
    <col min="27" max="27" width="9.06640625" style="74" customWidth="1" collapsed="1"/>
    <col min="28" max="29" width="9.06640625" style="18" customWidth="1"/>
    <col min="30" max="30" width="9.06640625" style="19" customWidth="1"/>
    <col min="31" max="13672" width="9.06640625" style="18" customWidth="1"/>
    <col min="13673" max="16384" width="6.59765625" style="18"/>
  </cols>
  <sheetData>
    <row r="1" spans="1:33" ht="27" customHeight="1" thickBot="1">
      <c r="A1" s="98"/>
      <c r="B1" s="99"/>
      <c r="C1" s="555"/>
      <c r="D1" s="100"/>
      <c r="E1" s="100"/>
      <c r="F1" s="100"/>
      <c r="G1" s="100"/>
      <c r="H1" s="100"/>
      <c r="I1" s="100"/>
      <c r="J1" s="100"/>
      <c r="K1" s="100"/>
      <c r="L1" s="100"/>
      <c r="M1" s="100"/>
      <c r="N1" s="100"/>
      <c r="O1" s="100"/>
      <c r="P1" s="100"/>
      <c r="Q1" s="97"/>
      <c r="R1" s="97"/>
      <c r="S1" s="97"/>
      <c r="T1" s="97"/>
      <c r="U1" s="100"/>
      <c r="V1" s="100"/>
      <c r="W1" s="100"/>
      <c r="X1" s="100"/>
      <c r="Y1" s="100"/>
      <c r="Z1" s="101"/>
    </row>
    <row r="2" spans="1:33" ht="15.75" customHeight="1" thickBot="1">
      <c r="A2" s="102"/>
      <c r="B2" s="103"/>
      <c r="C2" s="390" t="s">
        <v>0</v>
      </c>
      <c r="D2" s="390" t="s">
        <v>1</v>
      </c>
      <c r="E2" s="557"/>
      <c r="F2" s="557"/>
      <c r="G2" s="558"/>
      <c r="H2" s="391"/>
      <c r="I2" s="559"/>
      <c r="J2" s="391"/>
      <c r="K2" s="560"/>
      <c r="L2" s="561" t="s">
        <v>81</v>
      </c>
      <c r="M2" s="559"/>
      <c r="N2" s="391"/>
      <c r="O2" s="562"/>
      <c r="P2" s="391"/>
      <c r="Q2" s="563"/>
      <c r="R2" s="391"/>
      <c r="S2" s="564" t="s">
        <v>82</v>
      </c>
      <c r="T2" s="392" t="s">
        <v>2</v>
      </c>
      <c r="U2" s="392"/>
      <c r="V2" s="393"/>
      <c r="W2" s="394" t="s">
        <v>123</v>
      </c>
      <c r="X2" s="395"/>
      <c r="Y2" s="396" t="s">
        <v>111</v>
      </c>
      <c r="Z2" s="104"/>
      <c r="AA2" s="105"/>
      <c r="AB2" s="19"/>
      <c r="AD2" s="18"/>
      <c r="AF2" s="632"/>
      <c r="AG2" s="632"/>
    </row>
    <row r="3" spans="1:33" ht="38.65" customHeight="1" thickBot="1">
      <c r="A3" s="102"/>
      <c r="B3" s="103"/>
      <c r="C3" s="571"/>
      <c r="D3" s="565"/>
      <c r="E3" s="566"/>
      <c r="F3" s="566"/>
      <c r="G3" s="566"/>
      <c r="H3" s="566"/>
      <c r="I3" s="566"/>
      <c r="J3" s="566"/>
      <c r="K3" s="567"/>
      <c r="L3" s="565" t="s">
        <v>320</v>
      </c>
      <c r="M3" s="566"/>
      <c r="N3" s="566"/>
      <c r="O3" s="566"/>
      <c r="P3" s="566"/>
      <c r="Q3" s="567"/>
      <c r="R3" s="570"/>
      <c r="S3" s="572" t="s">
        <v>319</v>
      </c>
      <c r="T3" s="389">
        <f>+E4+M4+Q4+U4+Y4+I4</f>
        <v>0</v>
      </c>
      <c r="U3" s="166"/>
      <c r="V3" s="106"/>
      <c r="W3" s="635"/>
      <c r="X3" s="636"/>
      <c r="Y3" s="212"/>
      <c r="Z3" s="107"/>
      <c r="AA3" s="108"/>
      <c r="AB3" s="20"/>
      <c r="AD3" s="18"/>
      <c r="AF3" s="109"/>
      <c r="AG3" s="109"/>
    </row>
    <row r="4" spans="1:33" ht="26.65" customHeight="1" thickBot="1">
      <c r="A4" s="110"/>
      <c r="B4" s="111"/>
      <c r="C4" s="402" t="s">
        <v>3</v>
      </c>
      <c r="D4" s="202"/>
      <c r="E4" s="553">
        <f>SUBTOTAL(9,E7:E184)</f>
        <v>0</v>
      </c>
      <c r="F4" s="162"/>
      <c r="G4" s="403" t="s">
        <v>347</v>
      </c>
      <c r="H4" s="201"/>
      <c r="I4" s="553">
        <f>SUBTOTAL(9,I7:I184)</f>
        <v>0</v>
      </c>
      <c r="J4" s="162"/>
      <c r="K4" s="404" t="s">
        <v>4</v>
      </c>
      <c r="L4" s="202"/>
      <c r="M4" s="553">
        <f>SUBTOTAL(9,M7:M184)</f>
        <v>0</v>
      </c>
      <c r="N4" s="162"/>
      <c r="O4" s="404" t="s">
        <v>5</v>
      </c>
      <c r="P4" s="202"/>
      <c r="Q4" s="553">
        <f>SUBTOTAL(9,Q7:Q184)</f>
        <v>0</v>
      </c>
      <c r="R4" s="162"/>
      <c r="S4" s="404" t="s">
        <v>6</v>
      </c>
      <c r="T4" s="200"/>
      <c r="U4" s="554">
        <f>SUBTOTAL(9,U7:U184)</f>
        <v>0</v>
      </c>
      <c r="V4" s="162"/>
      <c r="W4" s="402" t="s">
        <v>95</v>
      </c>
      <c r="X4" s="200"/>
      <c r="Y4" s="554">
        <f>SUBTOTAL(9,Y7:Y184)</f>
        <v>0</v>
      </c>
      <c r="AA4" s="112"/>
    </row>
    <row r="5" spans="1:33" ht="21.2" customHeight="1" thickBot="1">
      <c r="B5" s="114"/>
      <c r="C5" s="164" t="s">
        <v>7</v>
      </c>
      <c r="D5" s="397" t="s">
        <v>8</v>
      </c>
      <c r="E5" s="398" t="s">
        <v>9</v>
      </c>
      <c r="F5" s="163" t="s">
        <v>10</v>
      </c>
      <c r="G5" s="164" t="s">
        <v>7</v>
      </c>
      <c r="H5" s="397" t="s">
        <v>8</v>
      </c>
      <c r="I5" s="398" t="s">
        <v>9</v>
      </c>
      <c r="J5" s="163" t="s">
        <v>10</v>
      </c>
      <c r="K5" s="164" t="s">
        <v>7</v>
      </c>
      <c r="L5" s="397" t="s">
        <v>8</v>
      </c>
      <c r="M5" s="398" t="s">
        <v>9</v>
      </c>
      <c r="N5" s="163" t="s">
        <v>10</v>
      </c>
      <c r="O5" s="164" t="s">
        <v>7</v>
      </c>
      <c r="P5" s="397" t="s">
        <v>8</v>
      </c>
      <c r="Q5" s="398" t="s">
        <v>9</v>
      </c>
      <c r="R5" s="163" t="s">
        <v>10</v>
      </c>
      <c r="S5" s="164" t="s">
        <v>7</v>
      </c>
      <c r="T5" s="397" t="s">
        <v>8</v>
      </c>
      <c r="U5" s="398" t="s">
        <v>9</v>
      </c>
      <c r="V5" s="163" t="s">
        <v>10</v>
      </c>
      <c r="W5" s="164" t="s">
        <v>7</v>
      </c>
      <c r="X5" s="397" t="s">
        <v>8</v>
      </c>
      <c r="Y5" s="398" t="s">
        <v>9</v>
      </c>
      <c r="Z5" s="21" t="s">
        <v>10</v>
      </c>
    </row>
    <row r="6" spans="1:33" ht="27.75" customHeight="1" thickBot="1">
      <c r="A6" s="115"/>
      <c r="B6" s="167">
        <f>+$C$1</f>
        <v>0</v>
      </c>
      <c r="C6" s="199" t="str">
        <f>IF(E56+I56+M56+Q56+U56+Y56&gt;0,"長崎市 " &amp; TEXT(E56+I56+M56+Q56+U56+Y56,"#,###,###枚"),"長崎市")</f>
        <v>長崎市</v>
      </c>
      <c r="D6" s="168"/>
      <c r="E6" s="169"/>
      <c r="F6" s="116">
        <f>+B6</f>
        <v>0</v>
      </c>
      <c r="G6" s="170"/>
      <c r="H6" s="170"/>
      <c r="I6" s="171"/>
      <c r="J6" s="210">
        <f>+$B6</f>
        <v>0</v>
      </c>
      <c r="K6" s="170"/>
      <c r="L6" s="170"/>
      <c r="M6" s="171"/>
      <c r="N6" s="210"/>
      <c r="O6" s="170"/>
      <c r="P6" s="170"/>
      <c r="Q6" s="171"/>
      <c r="R6" s="117">
        <f>+B6</f>
        <v>0</v>
      </c>
      <c r="S6" s="170"/>
      <c r="T6" s="170"/>
      <c r="U6" s="171"/>
      <c r="V6" s="117">
        <f>+B6</f>
        <v>0</v>
      </c>
      <c r="W6" s="170"/>
      <c r="X6" s="170"/>
      <c r="Y6" s="172"/>
      <c r="Z6" s="118"/>
    </row>
    <row r="7" spans="1:33" ht="27.75" customHeight="1">
      <c r="A7" s="119"/>
      <c r="B7" s="633" t="s">
        <v>11</v>
      </c>
      <c r="C7" s="213" t="s">
        <v>163</v>
      </c>
      <c r="D7" s="412">
        <v>1570</v>
      </c>
      <c r="E7" s="413">
        <f t="shared" ref="E7:E19" si="0">ROUND(F7*D7/100,-1)</f>
        <v>0</v>
      </c>
      <c r="F7" s="22">
        <f t="shared" ref="F7:F19" si="1">+F$6</f>
        <v>0</v>
      </c>
      <c r="G7" s="230" t="s">
        <v>127</v>
      </c>
      <c r="H7" s="409">
        <v>100</v>
      </c>
      <c r="I7" s="414">
        <f>IF(+J7&gt;0,+H7,0)</f>
        <v>0</v>
      </c>
      <c r="J7" s="22">
        <f t="shared" ref="J7:J55" si="2">+J$6</f>
        <v>0</v>
      </c>
      <c r="K7" s="307"/>
      <c r="L7" s="409"/>
      <c r="M7" s="496"/>
      <c r="N7" s="38"/>
      <c r="O7" s="330" t="s">
        <v>213</v>
      </c>
      <c r="P7" s="412">
        <v>2080</v>
      </c>
      <c r="Q7" s="413">
        <f>ROUND(R7*P7/100,-1)</f>
        <v>0</v>
      </c>
      <c r="R7" s="23">
        <f>+R$6</f>
        <v>0</v>
      </c>
      <c r="S7" s="330" t="s">
        <v>216</v>
      </c>
      <c r="T7" s="412">
        <v>350</v>
      </c>
      <c r="U7" s="413">
        <f>ROUND(V7*T7/100,-1)</f>
        <v>0</v>
      </c>
      <c r="V7" s="23">
        <f>+V$6</f>
        <v>0</v>
      </c>
      <c r="W7" s="307"/>
      <c r="X7" s="409"/>
      <c r="Y7" s="496"/>
      <c r="Z7" s="39"/>
      <c r="AA7" s="120"/>
    </row>
    <row r="8" spans="1:33" ht="27.75" customHeight="1">
      <c r="A8" s="119"/>
      <c r="B8" s="634"/>
      <c r="C8" s="214" t="s">
        <v>164</v>
      </c>
      <c r="D8" s="411">
        <v>1570</v>
      </c>
      <c r="E8" s="414">
        <f t="shared" si="0"/>
        <v>0</v>
      </c>
      <c r="F8" s="25">
        <f t="shared" si="1"/>
        <v>0</v>
      </c>
      <c r="G8" s="231" t="s">
        <v>128</v>
      </c>
      <c r="H8" s="410">
        <v>100</v>
      </c>
      <c r="I8" s="414">
        <f t="shared" ref="I8:I20" si="3">IF(+J8&gt;0,+H8,0)</f>
        <v>0</v>
      </c>
      <c r="J8" s="25">
        <f t="shared" si="2"/>
        <v>0</v>
      </c>
      <c r="K8" s="308"/>
      <c r="L8" s="410"/>
      <c r="M8" s="425"/>
      <c r="N8" s="29"/>
      <c r="O8" s="263"/>
      <c r="P8" s="410"/>
      <c r="Q8" s="502"/>
      <c r="R8" s="29"/>
      <c r="S8" s="310" t="s">
        <v>217</v>
      </c>
      <c r="T8" s="411">
        <v>850</v>
      </c>
      <c r="U8" s="414">
        <f>ROUND(V8*T8/100,-1)</f>
        <v>0</v>
      </c>
      <c r="V8" s="26">
        <f>+V$6</f>
        <v>0</v>
      </c>
      <c r="W8" s="308"/>
      <c r="X8" s="410"/>
      <c r="Y8" s="425"/>
      <c r="Z8" s="40"/>
      <c r="AA8" s="120"/>
    </row>
    <row r="9" spans="1:33" ht="27.75" customHeight="1">
      <c r="A9" s="119"/>
      <c r="B9" s="634"/>
      <c r="C9" s="215" t="s">
        <v>165</v>
      </c>
      <c r="D9" s="411">
        <v>1510</v>
      </c>
      <c r="E9" s="414">
        <f t="shared" si="0"/>
        <v>0</v>
      </c>
      <c r="F9" s="25">
        <f t="shared" si="1"/>
        <v>0</v>
      </c>
      <c r="G9" s="232" t="s">
        <v>129</v>
      </c>
      <c r="H9" s="411">
        <v>100</v>
      </c>
      <c r="I9" s="414">
        <f t="shared" si="3"/>
        <v>0</v>
      </c>
      <c r="J9" s="25">
        <f t="shared" si="2"/>
        <v>0</v>
      </c>
      <c r="K9" s="309"/>
      <c r="L9" s="411"/>
      <c r="M9" s="414"/>
      <c r="N9" s="29"/>
      <c r="O9" s="277" t="s">
        <v>214</v>
      </c>
      <c r="P9" s="411">
        <v>260</v>
      </c>
      <c r="Q9" s="414">
        <f>ROUND(R9*P9/100,-1)</f>
        <v>0</v>
      </c>
      <c r="R9" s="26">
        <f>+R$6</f>
        <v>0</v>
      </c>
      <c r="S9" s="556"/>
      <c r="T9" s="411"/>
      <c r="U9" s="414"/>
      <c r="V9" s="26">
        <f>+V$6</f>
        <v>0</v>
      </c>
      <c r="W9" s="309"/>
      <c r="X9" s="411"/>
      <c r="Y9" s="414"/>
      <c r="Z9" s="40"/>
      <c r="AA9" s="120"/>
    </row>
    <row r="10" spans="1:33" ht="27.75" customHeight="1">
      <c r="A10" s="119"/>
      <c r="B10" s="634"/>
      <c r="C10" s="216" t="s">
        <v>166</v>
      </c>
      <c r="D10" s="411">
        <v>1580</v>
      </c>
      <c r="E10" s="414">
        <f t="shared" si="0"/>
        <v>0</v>
      </c>
      <c r="F10" s="25">
        <f t="shared" si="1"/>
        <v>0</v>
      </c>
      <c r="G10" s="232" t="s">
        <v>130</v>
      </c>
      <c r="H10" s="411">
        <v>50</v>
      </c>
      <c r="I10" s="414">
        <f t="shared" si="3"/>
        <v>0</v>
      </c>
      <c r="J10" s="25">
        <f t="shared" si="2"/>
        <v>0</v>
      </c>
      <c r="K10" s="309"/>
      <c r="L10" s="411"/>
      <c r="M10" s="414"/>
      <c r="N10" s="29"/>
      <c r="O10" s="224"/>
      <c r="P10" s="411"/>
      <c r="Q10" s="414"/>
      <c r="R10" s="29"/>
      <c r="S10" s="277" t="s">
        <v>218</v>
      </c>
      <c r="T10" s="411">
        <v>1650</v>
      </c>
      <c r="U10" s="414">
        <f>ROUND(V10*T10/100,-1)</f>
        <v>0</v>
      </c>
      <c r="V10" s="26">
        <f>+V$6</f>
        <v>0</v>
      </c>
      <c r="W10" s="334"/>
      <c r="X10" s="411"/>
      <c r="Y10" s="414"/>
      <c r="Z10" s="40"/>
      <c r="AA10" s="120"/>
    </row>
    <row r="11" spans="1:33" ht="27.75" customHeight="1">
      <c r="A11" s="119"/>
      <c r="B11" s="634"/>
      <c r="C11" s="215" t="s">
        <v>167</v>
      </c>
      <c r="D11" s="411">
        <v>1350</v>
      </c>
      <c r="E11" s="414">
        <f t="shared" si="0"/>
        <v>0</v>
      </c>
      <c r="F11" s="25">
        <f t="shared" si="1"/>
        <v>0</v>
      </c>
      <c r="G11" s="232" t="s">
        <v>131</v>
      </c>
      <c r="H11" s="411">
        <v>50</v>
      </c>
      <c r="I11" s="414">
        <f t="shared" si="3"/>
        <v>0</v>
      </c>
      <c r="J11" s="25">
        <f t="shared" si="2"/>
        <v>0</v>
      </c>
      <c r="K11" s="309"/>
      <c r="L11" s="411"/>
      <c r="M11" s="414"/>
      <c r="N11" s="29"/>
      <c r="O11" s="224"/>
      <c r="P11" s="411"/>
      <c r="Q11" s="460"/>
      <c r="R11" s="28"/>
      <c r="S11" s="277" t="s">
        <v>219</v>
      </c>
      <c r="T11" s="411">
        <v>840</v>
      </c>
      <c r="U11" s="414">
        <f>ROUND(V11*T11/100,-1)</f>
        <v>0</v>
      </c>
      <c r="V11" s="26">
        <f>+V$6</f>
        <v>0</v>
      </c>
      <c r="W11" s="334"/>
      <c r="X11" s="411"/>
      <c r="Y11" s="414"/>
      <c r="Z11" s="40"/>
      <c r="AA11" s="120"/>
    </row>
    <row r="12" spans="1:33" ht="27.75" customHeight="1">
      <c r="A12" s="119"/>
      <c r="B12" s="634"/>
      <c r="C12" s="215" t="s">
        <v>168</v>
      </c>
      <c r="D12" s="411">
        <v>1170</v>
      </c>
      <c r="E12" s="414">
        <f t="shared" si="0"/>
        <v>0</v>
      </c>
      <c r="F12" s="25">
        <f t="shared" si="1"/>
        <v>0</v>
      </c>
      <c r="G12" s="232" t="s">
        <v>132</v>
      </c>
      <c r="H12" s="411">
        <v>50</v>
      </c>
      <c r="I12" s="414">
        <f t="shared" si="3"/>
        <v>0</v>
      </c>
      <c r="J12" s="25">
        <f t="shared" si="2"/>
        <v>0</v>
      </c>
      <c r="K12" s="277"/>
      <c r="L12" s="411"/>
      <c r="M12" s="460"/>
      <c r="N12" s="29"/>
      <c r="O12" s="277"/>
      <c r="P12" s="411"/>
      <c r="Q12" s="460"/>
      <c r="R12" s="28"/>
      <c r="S12" s="224"/>
      <c r="T12" s="411"/>
      <c r="U12" s="414"/>
      <c r="V12" s="29"/>
      <c r="W12" s="277"/>
      <c r="X12" s="411"/>
      <c r="Y12" s="414"/>
      <c r="Z12" s="30"/>
      <c r="AA12" s="120"/>
    </row>
    <row r="13" spans="1:33" ht="27.75" customHeight="1">
      <c r="A13" s="119"/>
      <c r="B13" s="634"/>
      <c r="C13" s="217" t="s">
        <v>169</v>
      </c>
      <c r="D13" s="411">
        <v>810</v>
      </c>
      <c r="E13" s="414">
        <f t="shared" si="0"/>
        <v>0</v>
      </c>
      <c r="F13" s="25">
        <f t="shared" si="1"/>
        <v>0</v>
      </c>
      <c r="G13" s="232" t="s">
        <v>133</v>
      </c>
      <c r="H13" s="411">
        <v>100</v>
      </c>
      <c r="I13" s="414">
        <f t="shared" si="3"/>
        <v>0</v>
      </c>
      <c r="J13" s="25">
        <f t="shared" si="2"/>
        <v>0</v>
      </c>
      <c r="K13" s="277"/>
      <c r="L13" s="411"/>
      <c r="M13" s="414"/>
      <c r="N13" s="29"/>
      <c r="O13" s="277"/>
      <c r="P13" s="411"/>
      <c r="Q13" s="460"/>
      <c r="R13" s="28"/>
      <c r="S13" s="224"/>
      <c r="T13" s="411"/>
      <c r="U13" s="460"/>
      <c r="V13" s="28"/>
      <c r="W13" s="277"/>
      <c r="X13" s="411"/>
      <c r="Y13" s="414"/>
      <c r="Z13" s="30"/>
      <c r="AA13" s="120"/>
    </row>
    <row r="14" spans="1:33" ht="27.75" customHeight="1">
      <c r="A14" s="119"/>
      <c r="B14" s="634"/>
      <c r="C14" s="218" t="s">
        <v>313</v>
      </c>
      <c r="D14" s="410">
        <v>1030</v>
      </c>
      <c r="E14" s="414">
        <f t="shared" si="0"/>
        <v>0</v>
      </c>
      <c r="F14" s="25">
        <f t="shared" si="1"/>
        <v>0</v>
      </c>
      <c r="G14" s="232" t="s">
        <v>134</v>
      </c>
      <c r="H14" s="411">
        <v>50</v>
      </c>
      <c r="I14" s="414">
        <f t="shared" si="3"/>
        <v>0</v>
      </c>
      <c r="J14" s="25">
        <f t="shared" si="2"/>
        <v>0</v>
      </c>
      <c r="K14" s="277"/>
      <c r="L14" s="411"/>
      <c r="M14" s="460"/>
      <c r="N14" s="29"/>
      <c r="O14" s="277"/>
      <c r="P14" s="411"/>
      <c r="Q14" s="460"/>
      <c r="R14" s="28"/>
      <c r="S14" s="277"/>
      <c r="T14" s="411"/>
      <c r="U14" s="460"/>
      <c r="V14" s="28"/>
      <c r="W14" s="277"/>
      <c r="X14" s="411"/>
      <c r="Y14" s="414"/>
      <c r="Z14" s="30"/>
      <c r="AA14" s="120"/>
    </row>
    <row r="15" spans="1:33" ht="27.75" customHeight="1">
      <c r="A15" s="119"/>
      <c r="B15" s="634"/>
      <c r="C15" s="217" t="s">
        <v>314</v>
      </c>
      <c r="D15" s="415">
        <v>1420</v>
      </c>
      <c r="E15" s="414">
        <f t="shared" si="0"/>
        <v>0</v>
      </c>
      <c r="F15" s="25">
        <f t="shared" si="1"/>
        <v>0</v>
      </c>
      <c r="G15" s="232" t="s">
        <v>135</v>
      </c>
      <c r="H15" s="411">
        <v>50</v>
      </c>
      <c r="I15" s="414">
        <f t="shared" si="3"/>
        <v>0</v>
      </c>
      <c r="J15" s="25">
        <f t="shared" si="2"/>
        <v>0</v>
      </c>
      <c r="K15" s="277"/>
      <c r="L15" s="411"/>
      <c r="M15" s="460"/>
      <c r="N15" s="28"/>
      <c r="O15" s="277"/>
      <c r="P15" s="411"/>
      <c r="Q15" s="414">
        <f>ROUND(R15*P15/100,-1)</f>
        <v>0</v>
      </c>
      <c r="R15" s="28"/>
      <c r="S15" s="277"/>
      <c r="T15" s="411"/>
      <c r="U15" s="460"/>
      <c r="V15" s="28"/>
      <c r="W15" s="277"/>
      <c r="X15" s="411"/>
      <c r="Y15" s="414"/>
      <c r="Z15" s="30"/>
      <c r="AA15" s="120"/>
    </row>
    <row r="16" spans="1:33" ht="27.75" customHeight="1">
      <c r="A16" s="119"/>
      <c r="B16" s="634"/>
      <c r="C16" s="217" t="s">
        <v>315</v>
      </c>
      <c r="D16" s="415">
        <v>1740</v>
      </c>
      <c r="E16" s="414">
        <f t="shared" si="0"/>
        <v>0</v>
      </c>
      <c r="F16" s="25">
        <f t="shared" si="1"/>
        <v>0</v>
      </c>
      <c r="G16" s="232" t="s">
        <v>136</v>
      </c>
      <c r="H16" s="411">
        <v>50</v>
      </c>
      <c r="I16" s="414">
        <f t="shared" si="3"/>
        <v>0</v>
      </c>
      <c r="J16" s="25">
        <f t="shared" si="2"/>
        <v>0</v>
      </c>
      <c r="K16" s="277"/>
      <c r="L16" s="411"/>
      <c r="M16" s="460"/>
      <c r="N16" s="28"/>
      <c r="O16" s="277"/>
      <c r="P16" s="411"/>
      <c r="Q16" s="460"/>
      <c r="R16" s="28"/>
      <c r="S16" s="277"/>
      <c r="T16" s="411"/>
      <c r="U16" s="460"/>
      <c r="V16" s="28"/>
      <c r="W16" s="277"/>
      <c r="X16" s="411"/>
      <c r="Y16" s="414"/>
      <c r="Z16" s="30"/>
      <c r="AA16" s="120"/>
    </row>
    <row r="17" spans="1:28" ht="27.75" customHeight="1">
      <c r="A17" s="119"/>
      <c r="B17" s="634"/>
      <c r="C17" s="217" t="s">
        <v>182</v>
      </c>
      <c r="D17" s="415">
        <v>2150</v>
      </c>
      <c r="E17" s="414">
        <f t="shared" si="0"/>
        <v>0</v>
      </c>
      <c r="F17" s="25">
        <f t="shared" si="1"/>
        <v>0</v>
      </c>
      <c r="G17" s="232" t="s">
        <v>137</v>
      </c>
      <c r="H17" s="411">
        <v>150</v>
      </c>
      <c r="I17" s="414">
        <f t="shared" si="3"/>
        <v>0</v>
      </c>
      <c r="J17" s="25">
        <f t="shared" si="2"/>
        <v>0</v>
      </c>
      <c r="K17" s="277"/>
      <c r="L17" s="411"/>
      <c r="M17" s="460"/>
      <c r="N17" s="28"/>
      <c r="O17" s="277"/>
      <c r="P17" s="411"/>
      <c r="Q17" s="460"/>
      <c r="R17" s="28"/>
      <c r="S17" s="277"/>
      <c r="T17" s="411"/>
      <c r="U17" s="460"/>
      <c r="V17" s="28"/>
      <c r="W17" s="277"/>
      <c r="X17" s="411"/>
      <c r="Y17" s="414"/>
      <c r="Z17" s="30"/>
      <c r="AA17" s="120"/>
    </row>
    <row r="18" spans="1:28" ht="27.75" customHeight="1">
      <c r="A18" s="119"/>
      <c r="B18" s="634"/>
      <c r="C18" s="217" t="s">
        <v>183</v>
      </c>
      <c r="D18" s="415">
        <v>2120</v>
      </c>
      <c r="E18" s="414">
        <f t="shared" si="0"/>
        <v>0</v>
      </c>
      <c r="F18" s="25">
        <f t="shared" si="1"/>
        <v>0</v>
      </c>
      <c r="G18" s="232" t="s">
        <v>138</v>
      </c>
      <c r="H18" s="411">
        <v>50</v>
      </c>
      <c r="I18" s="414">
        <f t="shared" si="3"/>
        <v>0</v>
      </c>
      <c r="J18" s="25">
        <f t="shared" si="2"/>
        <v>0</v>
      </c>
      <c r="K18" s="277"/>
      <c r="L18" s="411"/>
      <c r="M18" s="460"/>
      <c r="N18" s="28"/>
      <c r="O18" s="277"/>
      <c r="P18" s="411"/>
      <c r="Q18" s="460"/>
      <c r="R18" s="28"/>
      <c r="S18" s="277"/>
      <c r="T18" s="411"/>
      <c r="U18" s="460"/>
      <c r="V18" s="28"/>
      <c r="W18" s="277"/>
      <c r="X18" s="411"/>
      <c r="Y18" s="414"/>
      <c r="Z18" s="30"/>
      <c r="AA18" s="120"/>
    </row>
    <row r="19" spans="1:28" ht="27.75" customHeight="1">
      <c r="A19" s="119"/>
      <c r="B19" s="634"/>
      <c r="C19" s="217" t="s">
        <v>184</v>
      </c>
      <c r="D19" s="410">
        <v>3540</v>
      </c>
      <c r="E19" s="414">
        <f t="shared" si="0"/>
        <v>0</v>
      </c>
      <c r="F19" s="25">
        <f t="shared" si="1"/>
        <v>0</v>
      </c>
      <c r="G19" s="232" t="s">
        <v>139</v>
      </c>
      <c r="H19" s="411">
        <v>500</v>
      </c>
      <c r="I19" s="414">
        <f t="shared" si="3"/>
        <v>0</v>
      </c>
      <c r="J19" s="25">
        <f t="shared" si="2"/>
        <v>0</v>
      </c>
      <c r="K19" s="277"/>
      <c r="L19" s="411"/>
      <c r="M19" s="460"/>
      <c r="N19" s="28"/>
      <c r="O19" s="277"/>
      <c r="P19" s="411"/>
      <c r="Q19" s="460"/>
      <c r="R19" s="28"/>
      <c r="S19" s="277"/>
      <c r="T19" s="411"/>
      <c r="U19" s="460"/>
      <c r="V19" s="28"/>
      <c r="W19" s="277"/>
      <c r="X19" s="411"/>
      <c r="Y19" s="414"/>
      <c r="Z19" s="30"/>
      <c r="AA19" s="120"/>
    </row>
    <row r="20" spans="1:28" ht="27.75" customHeight="1">
      <c r="A20" s="119"/>
      <c r="B20" s="634"/>
      <c r="C20" s="217" t="s">
        <v>185</v>
      </c>
      <c r="D20" s="411">
        <v>2520</v>
      </c>
      <c r="E20" s="414">
        <f t="shared" ref="E20:E55" si="4">ROUND(F20*D20/100,-1)</f>
        <v>0</v>
      </c>
      <c r="F20" s="25">
        <f t="shared" ref="F20:F55" si="5">+F$6</f>
        <v>0</v>
      </c>
      <c r="G20" s="233" t="s">
        <v>343</v>
      </c>
      <c r="H20" s="411">
        <v>150</v>
      </c>
      <c r="I20" s="414">
        <f t="shared" si="3"/>
        <v>0</v>
      </c>
      <c r="J20" s="25">
        <f t="shared" si="2"/>
        <v>0</v>
      </c>
      <c r="K20" s="310"/>
      <c r="L20" s="411"/>
      <c r="M20" s="460"/>
      <c r="N20" s="28"/>
      <c r="O20" s="277"/>
      <c r="P20" s="411"/>
      <c r="Q20" s="460"/>
      <c r="R20" s="28"/>
      <c r="S20" s="277"/>
      <c r="T20" s="411"/>
      <c r="U20" s="460"/>
      <c r="V20" s="28"/>
      <c r="W20" s="277"/>
      <c r="X20" s="411"/>
      <c r="Y20" s="414"/>
      <c r="Z20" s="30"/>
      <c r="AA20" s="120"/>
    </row>
    <row r="21" spans="1:28" ht="27.75" customHeight="1">
      <c r="A21" s="119"/>
      <c r="B21" s="634"/>
      <c r="C21" s="217" t="s">
        <v>186</v>
      </c>
      <c r="D21" s="411">
        <v>1040</v>
      </c>
      <c r="E21" s="414">
        <f t="shared" si="4"/>
        <v>0</v>
      </c>
      <c r="F21" s="25">
        <f t="shared" si="5"/>
        <v>0</v>
      </c>
      <c r="G21" s="233"/>
      <c r="H21" s="411"/>
      <c r="I21" s="460"/>
      <c r="J21" s="31"/>
      <c r="K21" s="310"/>
      <c r="L21" s="411"/>
      <c r="M21" s="460"/>
      <c r="N21" s="28"/>
      <c r="O21" s="277"/>
      <c r="P21" s="411"/>
      <c r="Q21" s="460"/>
      <c r="R21" s="28"/>
      <c r="S21" s="277"/>
      <c r="T21" s="411"/>
      <c r="U21" s="460"/>
      <c r="V21" s="28"/>
      <c r="W21" s="277"/>
      <c r="X21" s="411"/>
      <c r="Y21" s="414"/>
      <c r="Z21" s="30"/>
      <c r="AA21" s="120"/>
    </row>
    <row r="22" spans="1:28" ht="27.75" customHeight="1">
      <c r="A22" s="119"/>
      <c r="B22" s="634"/>
      <c r="C22" s="216" t="s">
        <v>312</v>
      </c>
      <c r="D22" s="416">
        <v>760</v>
      </c>
      <c r="E22" s="414">
        <f t="shared" si="4"/>
        <v>0</v>
      </c>
      <c r="F22" s="25">
        <f t="shared" si="5"/>
        <v>0</v>
      </c>
      <c r="G22" s="234"/>
      <c r="H22" s="424"/>
      <c r="I22" s="461"/>
      <c r="J22" s="31"/>
      <c r="K22" s="311"/>
      <c r="L22" s="424"/>
      <c r="M22" s="461"/>
      <c r="N22" s="32"/>
      <c r="O22" s="331"/>
      <c r="P22" s="424"/>
      <c r="Q22" s="461"/>
      <c r="R22" s="32"/>
      <c r="S22" s="331"/>
      <c r="T22" s="424"/>
      <c r="U22" s="461"/>
      <c r="V22" s="32"/>
      <c r="W22" s="311"/>
      <c r="X22" s="424"/>
      <c r="Y22" s="417"/>
      <c r="Z22" s="30"/>
      <c r="AA22" s="120"/>
    </row>
    <row r="23" spans="1:28" ht="27.75" customHeight="1" thickBot="1">
      <c r="A23" s="119"/>
      <c r="B23" s="634"/>
      <c r="C23" s="220" t="s">
        <v>187</v>
      </c>
      <c r="D23" s="416">
        <v>170</v>
      </c>
      <c r="E23" s="417">
        <f t="shared" si="4"/>
        <v>0</v>
      </c>
      <c r="F23" s="34">
        <f t="shared" si="5"/>
        <v>0</v>
      </c>
      <c r="G23" s="234"/>
      <c r="H23" s="424"/>
      <c r="I23" s="461"/>
      <c r="J23" s="31"/>
      <c r="K23" s="311"/>
      <c r="L23" s="424"/>
      <c r="M23" s="461"/>
      <c r="N23" s="32"/>
      <c r="O23" s="311"/>
      <c r="P23" s="424"/>
      <c r="Q23" s="461"/>
      <c r="R23" s="32"/>
      <c r="S23" s="311"/>
      <c r="T23" s="424"/>
      <c r="U23" s="461"/>
      <c r="V23" s="32"/>
      <c r="W23" s="331"/>
      <c r="X23" s="424"/>
      <c r="Y23" s="417"/>
      <c r="Z23" s="73"/>
      <c r="AA23" s="120"/>
      <c r="AB23" s="54"/>
    </row>
    <row r="24" spans="1:28" ht="27.75" customHeight="1">
      <c r="A24" s="119"/>
      <c r="B24" s="625" t="s">
        <v>12</v>
      </c>
      <c r="C24" s="221" t="s">
        <v>188</v>
      </c>
      <c r="D24" s="418">
        <v>770</v>
      </c>
      <c r="E24" s="419">
        <f t="shared" si="4"/>
        <v>0</v>
      </c>
      <c r="F24" s="22">
        <f t="shared" si="5"/>
        <v>0</v>
      </c>
      <c r="G24" s="341" t="s">
        <v>352</v>
      </c>
      <c r="H24" s="412"/>
      <c r="I24" s="419"/>
      <c r="J24" s="25">
        <f t="shared" si="2"/>
        <v>0</v>
      </c>
      <c r="K24" s="312"/>
      <c r="L24" s="412"/>
      <c r="M24" s="497"/>
      <c r="N24" s="53"/>
      <c r="O24" s="330"/>
      <c r="P24" s="412"/>
      <c r="Q24" s="497"/>
      <c r="R24" s="53"/>
      <c r="S24" s="330"/>
      <c r="T24" s="412"/>
      <c r="U24" s="497"/>
      <c r="V24" s="53"/>
      <c r="W24" s="330"/>
      <c r="X24" s="412"/>
      <c r="Y24" s="419"/>
      <c r="Z24" s="75"/>
      <c r="AA24" s="120"/>
    </row>
    <row r="25" spans="1:28" ht="27.75" customHeight="1">
      <c r="A25" s="119"/>
      <c r="B25" s="626"/>
      <c r="C25" s="216" t="s">
        <v>189</v>
      </c>
      <c r="D25" s="410">
        <v>2640</v>
      </c>
      <c r="E25" s="414">
        <f t="shared" si="4"/>
        <v>0</v>
      </c>
      <c r="F25" s="25">
        <f t="shared" si="5"/>
        <v>0</v>
      </c>
      <c r="G25" s="233" t="s">
        <v>344</v>
      </c>
      <c r="H25" s="411">
        <v>100</v>
      </c>
      <c r="I25" s="455">
        <f t="shared" ref="I25" si="6">IF(+J25&gt;0,+H25,0)</f>
        <v>0</v>
      </c>
      <c r="J25" s="25">
        <f t="shared" si="2"/>
        <v>0</v>
      </c>
      <c r="K25" s="310"/>
      <c r="L25" s="411"/>
      <c r="M25" s="462"/>
      <c r="N25" s="33"/>
      <c r="O25" s="277"/>
      <c r="P25" s="411"/>
      <c r="Q25" s="462"/>
      <c r="R25" s="33"/>
      <c r="S25" s="277"/>
      <c r="T25" s="411"/>
      <c r="U25" s="462"/>
      <c r="V25" s="33"/>
      <c r="W25" s="277"/>
      <c r="X25" s="411"/>
      <c r="Y25" s="414"/>
      <c r="Z25" s="30"/>
    </row>
    <row r="26" spans="1:28" ht="27.75" customHeight="1">
      <c r="A26" s="119"/>
      <c r="B26" s="626"/>
      <c r="C26" s="217" t="s">
        <v>190</v>
      </c>
      <c r="D26" s="411">
        <v>400</v>
      </c>
      <c r="E26" s="414">
        <f t="shared" si="4"/>
        <v>0</v>
      </c>
      <c r="F26" s="25">
        <f t="shared" si="5"/>
        <v>0</v>
      </c>
      <c r="G26" s="232"/>
      <c r="H26" s="411"/>
      <c r="I26" s="462"/>
      <c r="J26" s="31"/>
      <c r="K26" s="277"/>
      <c r="L26" s="411"/>
      <c r="M26" s="462"/>
      <c r="N26" s="33"/>
      <c r="O26" s="277"/>
      <c r="P26" s="411"/>
      <c r="Q26" s="462"/>
      <c r="R26" s="33"/>
      <c r="S26" s="277"/>
      <c r="T26" s="411"/>
      <c r="U26" s="462"/>
      <c r="V26" s="33"/>
      <c r="W26" s="277"/>
      <c r="X26" s="411"/>
      <c r="Y26" s="414"/>
      <c r="Z26" s="30"/>
    </row>
    <row r="27" spans="1:28" ht="27.75" customHeight="1">
      <c r="A27" s="119"/>
      <c r="B27" s="626"/>
      <c r="C27" s="217" t="s">
        <v>191</v>
      </c>
      <c r="D27" s="411">
        <v>380</v>
      </c>
      <c r="E27" s="414">
        <f t="shared" si="4"/>
        <v>0</v>
      </c>
      <c r="F27" s="25">
        <f t="shared" si="5"/>
        <v>0</v>
      </c>
      <c r="G27" s="233"/>
      <c r="H27" s="411"/>
      <c r="I27" s="462"/>
      <c r="J27" s="31"/>
      <c r="K27" s="310"/>
      <c r="L27" s="411"/>
      <c r="M27" s="462"/>
      <c r="N27" s="33"/>
      <c r="O27" s="277"/>
      <c r="P27" s="411"/>
      <c r="Q27" s="462"/>
      <c r="R27" s="33"/>
      <c r="S27" s="277"/>
      <c r="T27" s="411"/>
      <c r="U27" s="462"/>
      <c r="V27" s="33"/>
      <c r="W27" s="277"/>
      <c r="X27" s="411"/>
      <c r="Y27" s="414"/>
      <c r="Z27" s="30"/>
    </row>
    <row r="28" spans="1:28" ht="27.75" customHeight="1">
      <c r="A28" s="119"/>
      <c r="B28" s="626"/>
      <c r="C28" s="217" t="s">
        <v>357</v>
      </c>
      <c r="D28" s="411">
        <v>370</v>
      </c>
      <c r="E28" s="414">
        <f t="shared" si="4"/>
        <v>0</v>
      </c>
      <c r="F28" s="25">
        <f t="shared" si="5"/>
        <v>0</v>
      </c>
      <c r="G28" s="233"/>
      <c r="H28" s="411"/>
      <c r="I28" s="462"/>
      <c r="J28" s="31"/>
      <c r="K28" s="310"/>
      <c r="L28" s="411"/>
      <c r="M28" s="462"/>
      <c r="N28" s="33"/>
      <c r="O28" s="277"/>
      <c r="P28" s="411"/>
      <c r="Q28" s="462"/>
      <c r="R28" s="33"/>
      <c r="S28" s="277"/>
      <c r="T28" s="411"/>
      <c r="U28" s="462"/>
      <c r="V28" s="33"/>
      <c r="W28" s="277"/>
      <c r="X28" s="411"/>
      <c r="Y28" s="414"/>
      <c r="Z28" s="30"/>
      <c r="AB28" s="54"/>
    </row>
    <row r="29" spans="1:28" ht="27.75" customHeight="1">
      <c r="A29" s="119"/>
      <c r="B29" s="626"/>
      <c r="C29" s="216" t="s">
        <v>192</v>
      </c>
      <c r="D29" s="411">
        <v>40</v>
      </c>
      <c r="E29" s="414">
        <f t="shared" si="4"/>
        <v>0</v>
      </c>
      <c r="F29" s="25">
        <f t="shared" si="5"/>
        <v>0</v>
      </c>
      <c r="G29" s="233" t="s">
        <v>170</v>
      </c>
      <c r="H29" s="411">
        <v>50</v>
      </c>
      <c r="I29" s="455">
        <f>IF(+J29&gt;0,+H29,0)</f>
        <v>0</v>
      </c>
      <c r="J29" s="25">
        <f t="shared" si="2"/>
        <v>0</v>
      </c>
      <c r="K29" s="310"/>
      <c r="L29" s="411"/>
      <c r="M29" s="462"/>
      <c r="N29" s="33"/>
      <c r="O29" s="277"/>
      <c r="P29" s="411"/>
      <c r="Q29" s="462"/>
      <c r="R29" s="33"/>
      <c r="S29" s="277"/>
      <c r="T29" s="411"/>
      <c r="U29" s="462"/>
      <c r="V29" s="33"/>
      <c r="W29" s="311"/>
      <c r="X29" s="424"/>
      <c r="Y29" s="417"/>
      <c r="Z29" s="30"/>
    </row>
    <row r="30" spans="1:28" ht="27.75" customHeight="1" thickBot="1">
      <c r="A30" s="119"/>
      <c r="B30" s="631"/>
      <c r="C30" s="222" t="s">
        <v>193</v>
      </c>
      <c r="D30" s="420">
        <v>110</v>
      </c>
      <c r="E30" s="421">
        <f t="shared" si="4"/>
        <v>0</v>
      </c>
      <c r="F30" s="65">
        <f t="shared" si="5"/>
        <v>0</v>
      </c>
      <c r="G30" s="236"/>
      <c r="H30" s="420"/>
      <c r="I30" s="463"/>
      <c r="J30" s="31"/>
      <c r="K30" s="313"/>
      <c r="L30" s="420"/>
      <c r="M30" s="463"/>
      <c r="N30" s="60"/>
      <c r="O30" s="332"/>
      <c r="P30" s="420"/>
      <c r="Q30" s="463"/>
      <c r="R30" s="60"/>
      <c r="S30" s="332"/>
      <c r="T30" s="420"/>
      <c r="U30" s="463"/>
      <c r="V30" s="60"/>
      <c r="W30" s="332"/>
      <c r="X30" s="420"/>
      <c r="Y30" s="421"/>
      <c r="Z30" s="35"/>
    </row>
    <row r="31" spans="1:28" ht="27.75" customHeight="1">
      <c r="A31" s="119"/>
      <c r="B31" s="625" t="s">
        <v>13</v>
      </c>
      <c r="C31" s="223" t="s">
        <v>194</v>
      </c>
      <c r="D31" s="422">
        <v>980</v>
      </c>
      <c r="E31" s="423">
        <f t="shared" si="4"/>
        <v>0</v>
      </c>
      <c r="F31" s="76">
        <f t="shared" si="5"/>
        <v>0</v>
      </c>
      <c r="G31" s="237" t="s">
        <v>140</v>
      </c>
      <c r="H31" s="464">
        <v>50</v>
      </c>
      <c r="I31" s="455">
        <f t="shared" ref="I31:I34" si="7">IF(+J31&gt;0,+H31,0)</f>
        <v>0</v>
      </c>
      <c r="J31" s="25">
        <f t="shared" si="2"/>
        <v>0</v>
      </c>
      <c r="K31" s="314"/>
      <c r="L31" s="464"/>
      <c r="M31" s="455"/>
      <c r="N31" s="121"/>
      <c r="O31" s="399"/>
      <c r="P31" s="431"/>
      <c r="Q31" s="432"/>
      <c r="R31" s="57">
        <f t="shared" ref="R31:R34" si="8">+R$6</f>
        <v>0</v>
      </c>
      <c r="S31" s="353" t="s">
        <v>104</v>
      </c>
      <c r="T31" s="431">
        <v>540</v>
      </c>
      <c r="U31" s="518">
        <f t="shared" ref="U31:U55" si="9">ROUND(V31*T31/100,-1)</f>
        <v>0</v>
      </c>
      <c r="V31" s="57">
        <f t="shared" ref="V31:V38" si="10">+V$6</f>
        <v>0</v>
      </c>
      <c r="W31" s="371"/>
      <c r="X31" s="528"/>
      <c r="Y31" s="432"/>
      <c r="Z31" s="122"/>
      <c r="AA31" s="120"/>
    </row>
    <row r="32" spans="1:28" ht="27.75" customHeight="1">
      <c r="A32" s="119"/>
      <c r="B32" s="626"/>
      <c r="C32" s="224" t="s">
        <v>195</v>
      </c>
      <c r="D32" s="424">
        <v>1330</v>
      </c>
      <c r="E32" s="414">
        <f t="shared" si="4"/>
        <v>0</v>
      </c>
      <c r="F32" s="25">
        <f t="shared" si="5"/>
        <v>0</v>
      </c>
      <c r="G32" s="238" t="s">
        <v>141</v>
      </c>
      <c r="H32" s="465">
        <v>150</v>
      </c>
      <c r="I32" s="414">
        <f t="shared" si="7"/>
        <v>0</v>
      </c>
      <c r="J32" s="25">
        <f t="shared" si="2"/>
        <v>0</v>
      </c>
      <c r="K32" s="315"/>
      <c r="L32" s="465"/>
      <c r="M32" s="414"/>
      <c r="N32" s="29"/>
      <c r="O32" s="264"/>
      <c r="P32" s="410"/>
      <c r="Q32" s="425"/>
      <c r="R32" s="26">
        <f t="shared" si="8"/>
        <v>0</v>
      </c>
      <c r="S32" s="320" t="s">
        <v>105</v>
      </c>
      <c r="T32" s="410">
        <v>700</v>
      </c>
      <c r="U32" s="425">
        <f t="shared" si="9"/>
        <v>0</v>
      </c>
      <c r="V32" s="26">
        <f t="shared" si="10"/>
        <v>0</v>
      </c>
      <c r="W32" s="308"/>
      <c r="X32" s="411"/>
      <c r="Y32" s="425"/>
      <c r="Z32" s="40"/>
      <c r="AA32" s="120"/>
    </row>
    <row r="33" spans="1:27" ht="27.75" customHeight="1">
      <c r="A33" s="119"/>
      <c r="B33" s="626"/>
      <c r="C33" s="214" t="s">
        <v>196</v>
      </c>
      <c r="D33" s="416">
        <v>680</v>
      </c>
      <c r="E33" s="425">
        <f t="shared" si="4"/>
        <v>0</v>
      </c>
      <c r="F33" s="25">
        <f t="shared" si="5"/>
        <v>0</v>
      </c>
      <c r="G33" s="308" t="s">
        <v>345</v>
      </c>
      <c r="H33" s="442"/>
      <c r="I33" s="425">
        <f t="shared" si="7"/>
        <v>0</v>
      </c>
      <c r="J33" s="25">
        <f t="shared" si="2"/>
        <v>0</v>
      </c>
      <c r="K33" s="308"/>
      <c r="L33" s="442"/>
      <c r="M33" s="425"/>
      <c r="N33" s="29"/>
      <c r="O33" s="333" t="s">
        <v>215</v>
      </c>
      <c r="P33" s="410">
        <v>200</v>
      </c>
      <c r="Q33" s="425">
        <f t="shared" ref="Q33:Q36" si="11">ROUND(R33*P33/100,-1)</f>
        <v>0</v>
      </c>
      <c r="R33" s="26">
        <f t="shared" si="8"/>
        <v>0</v>
      </c>
      <c r="S33" s="320" t="s">
        <v>220</v>
      </c>
      <c r="T33" s="410">
        <v>360</v>
      </c>
      <c r="U33" s="425">
        <f t="shared" si="9"/>
        <v>0</v>
      </c>
      <c r="V33" s="26">
        <f t="shared" si="10"/>
        <v>0</v>
      </c>
      <c r="W33" s="315"/>
      <c r="X33" s="411"/>
      <c r="Y33" s="425"/>
      <c r="Z33" s="40"/>
      <c r="AA33" s="120"/>
    </row>
    <row r="34" spans="1:27" ht="27.75" customHeight="1">
      <c r="A34" s="119"/>
      <c r="B34" s="626"/>
      <c r="C34" s="217" t="s">
        <v>363</v>
      </c>
      <c r="D34" s="426">
        <v>1300</v>
      </c>
      <c r="E34" s="425">
        <f t="shared" si="4"/>
        <v>0</v>
      </c>
      <c r="F34" s="25">
        <f t="shared" si="5"/>
        <v>0</v>
      </c>
      <c r="G34" s="239" t="s">
        <v>142</v>
      </c>
      <c r="H34" s="466">
        <v>50</v>
      </c>
      <c r="I34" s="425">
        <f t="shared" si="7"/>
        <v>0</v>
      </c>
      <c r="J34" s="25">
        <f t="shared" si="2"/>
        <v>0</v>
      </c>
      <c r="K34" s="316"/>
      <c r="L34" s="466"/>
      <c r="M34" s="425"/>
      <c r="N34" s="29"/>
      <c r="O34" s="400"/>
      <c r="P34" s="449"/>
      <c r="Q34" s="425"/>
      <c r="R34" s="26">
        <f t="shared" si="8"/>
        <v>0</v>
      </c>
      <c r="S34" s="333" t="s">
        <v>106</v>
      </c>
      <c r="T34" s="410">
        <v>500</v>
      </c>
      <c r="U34" s="425">
        <f t="shared" si="9"/>
        <v>0</v>
      </c>
      <c r="V34" s="26">
        <f t="shared" si="10"/>
        <v>0</v>
      </c>
      <c r="W34" s="250"/>
      <c r="X34" s="529"/>
      <c r="Y34" s="425"/>
      <c r="Z34" s="40"/>
      <c r="AA34" s="120"/>
    </row>
    <row r="35" spans="1:27" ht="27.75" customHeight="1">
      <c r="A35" s="119"/>
      <c r="B35" s="626"/>
      <c r="C35" s="217" t="s">
        <v>197</v>
      </c>
      <c r="D35" s="426">
        <v>1150</v>
      </c>
      <c r="E35" s="425">
        <f t="shared" si="4"/>
        <v>0</v>
      </c>
      <c r="F35" s="25">
        <f t="shared" si="5"/>
        <v>0</v>
      </c>
      <c r="G35" s="239"/>
      <c r="H35" s="466"/>
      <c r="I35" s="425"/>
      <c r="J35" s="31"/>
      <c r="K35" s="317"/>
      <c r="L35" s="466"/>
      <c r="M35" s="425"/>
      <c r="N35" s="29"/>
      <c r="O35" s="214"/>
      <c r="P35" s="410"/>
      <c r="Q35" s="425">
        <f t="shared" si="11"/>
        <v>0</v>
      </c>
      <c r="R35" s="29"/>
      <c r="S35" s="320" t="s">
        <v>221</v>
      </c>
      <c r="T35" s="410">
        <v>410</v>
      </c>
      <c r="U35" s="425">
        <f t="shared" si="9"/>
        <v>0</v>
      </c>
      <c r="V35" s="26">
        <f t="shared" si="10"/>
        <v>0</v>
      </c>
      <c r="W35" s="308"/>
      <c r="X35" s="411"/>
      <c r="Y35" s="425"/>
      <c r="Z35" s="40"/>
      <c r="AA35" s="120"/>
    </row>
    <row r="36" spans="1:27" ht="27.75" customHeight="1">
      <c r="A36" s="119"/>
      <c r="B36" s="626"/>
      <c r="C36" s="214" t="s">
        <v>198</v>
      </c>
      <c r="D36" s="416">
        <v>4070</v>
      </c>
      <c r="E36" s="425">
        <f t="shared" si="4"/>
        <v>0</v>
      </c>
      <c r="F36" s="25">
        <f t="shared" si="5"/>
        <v>0</v>
      </c>
      <c r="G36" s="231" t="s">
        <v>143</v>
      </c>
      <c r="H36" s="442">
        <v>50</v>
      </c>
      <c r="I36" s="425">
        <f t="shared" ref="I36:I38" si="12">IF(+J36&gt;0,+H36,0)</f>
        <v>0</v>
      </c>
      <c r="J36" s="25">
        <f t="shared" si="2"/>
        <v>0</v>
      </c>
      <c r="K36" s="308"/>
      <c r="L36" s="442"/>
      <c r="M36" s="425"/>
      <c r="N36" s="29"/>
      <c r="O36" s="320"/>
      <c r="P36" s="410"/>
      <c r="Q36" s="425">
        <f t="shared" si="11"/>
        <v>0</v>
      </c>
      <c r="R36" s="29"/>
      <c r="S36" s="320" t="s">
        <v>222</v>
      </c>
      <c r="T36" s="410">
        <v>450</v>
      </c>
      <c r="U36" s="425">
        <f t="shared" si="9"/>
        <v>0</v>
      </c>
      <c r="V36" s="26">
        <f t="shared" si="10"/>
        <v>0</v>
      </c>
      <c r="W36" s="250"/>
      <c r="X36" s="529"/>
      <c r="Y36" s="425"/>
      <c r="Z36" s="40"/>
      <c r="AA36" s="120"/>
    </row>
    <row r="37" spans="1:27" ht="27.75" customHeight="1">
      <c r="A37" s="119"/>
      <c r="B37" s="626"/>
      <c r="C37" s="214" t="s">
        <v>373</v>
      </c>
      <c r="D37" s="416">
        <v>3120</v>
      </c>
      <c r="E37" s="425">
        <f t="shared" si="4"/>
        <v>0</v>
      </c>
      <c r="F37" s="25">
        <f t="shared" si="5"/>
        <v>0</v>
      </c>
      <c r="G37" s="240" t="s">
        <v>374</v>
      </c>
      <c r="H37" s="438">
        <v>400</v>
      </c>
      <c r="I37" s="425">
        <f t="shared" si="12"/>
        <v>0</v>
      </c>
      <c r="J37" s="25">
        <f t="shared" si="2"/>
        <v>0</v>
      </c>
      <c r="K37" s="250"/>
      <c r="L37" s="438"/>
      <c r="M37" s="425"/>
      <c r="N37" s="29"/>
      <c r="O37" s="250"/>
      <c r="P37" s="415"/>
      <c r="Q37" s="425"/>
      <c r="R37" s="29"/>
      <c r="S37" s="320" t="s">
        <v>223</v>
      </c>
      <c r="T37" s="410">
        <v>1560</v>
      </c>
      <c r="U37" s="425">
        <f t="shared" si="9"/>
        <v>0</v>
      </c>
      <c r="V37" s="26">
        <f t="shared" si="10"/>
        <v>0</v>
      </c>
      <c r="W37" s="308"/>
      <c r="X37" s="411"/>
      <c r="Y37" s="425"/>
      <c r="Z37" s="40"/>
      <c r="AA37" s="120"/>
    </row>
    <row r="38" spans="1:27" ht="27.75" customHeight="1">
      <c r="A38" s="119"/>
      <c r="B38" s="626"/>
      <c r="C38" s="214" t="s">
        <v>199</v>
      </c>
      <c r="D38" s="416">
        <v>1940</v>
      </c>
      <c r="E38" s="425">
        <f t="shared" si="4"/>
        <v>0</v>
      </c>
      <c r="F38" s="25">
        <f t="shared" si="5"/>
        <v>0</v>
      </c>
      <c r="G38" s="241" t="s">
        <v>324</v>
      </c>
      <c r="H38" s="467">
        <v>200</v>
      </c>
      <c r="I38" s="425">
        <f t="shared" si="12"/>
        <v>0</v>
      </c>
      <c r="J38" s="25">
        <f t="shared" si="2"/>
        <v>0</v>
      </c>
      <c r="K38" s="318"/>
      <c r="L38" s="467"/>
      <c r="M38" s="425"/>
      <c r="N38" s="29"/>
      <c r="O38" s="250"/>
      <c r="P38" s="415"/>
      <c r="Q38" s="425"/>
      <c r="R38" s="29"/>
      <c r="S38" s="320" t="s">
        <v>224</v>
      </c>
      <c r="T38" s="410">
        <v>490</v>
      </c>
      <c r="U38" s="425">
        <f t="shared" si="9"/>
        <v>0</v>
      </c>
      <c r="V38" s="26">
        <f t="shared" si="10"/>
        <v>0</v>
      </c>
      <c r="W38" s="250"/>
      <c r="X38" s="415"/>
      <c r="Y38" s="425"/>
      <c r="Z38" s="40"/>
      <c r="AA38" s="120"/>
    </row>
    <row r="39" spans="1:27" ht="27.75" customHeight="1">
      <c r="A39" s="119"/>
      <c r="B39" s="626"/>
      <c r="C39" s="214" t="s">
        <v>200</v>
      </c>
      <c r="D39" s="416">
        <v>1050</v>
      </c>
      <c r="E39" s="425">
        <f t="shared" si="4"/>
        <v>0</v>
      </c>
      <c r="F39" s="25">
        <f t="shared" si="5"/>
        <v>0</v>
      </c>
      <c r="G39" s="239" t="s">
        <v>144</v>
      </c>
      <c r="H39" s="468">
        <v>50</v>
      </c>
      <c r="I39" s="425">
        <f>IF(+J39&gt;0,+H39,0)</f>
        <v>0</v>
      </c>
      <c r="J39" s="25">
        <f t="shared" si="2"/>
        <v>0</v>
      </c>
      <c r="K39" s="319"/>
      <c r="L39" s="468"/>
      <c r="M39" s="425"/>
      <c r="N39" s="29"/>
      <c r="O39" s="250"/>
      <c r="P39" s="415"/>
      <c r="Q39" s="425"/>
      <c r="R39" s="29"/>
      <c r="S39" s="320"/>
      <c r="T39" s="410"/>
      <c r="U39" s="425">
        <f t="shared" si="9"/>
        <v>0</v>
      </c>
      <c r="V39" s="41"/>
      <c r="W39" s="320"/>
      <c r="X39" s="411"/>
      <c r="Y39" s="425"/>
      <c r="Z39" s="30"/>
      <c r="AA39" s="120"/>
    </row>
    <row r="40" spans="1:27" ht="27.75" hidden="1" customHeight="1">
      <c r="A40" s="119"/>
      <c r="B40" s="626"/>
      <c r="C40" s="308" t="s">
        <v>309</v>
      </c>
      <c r="D40" s="416"/>
      <c r="E40" s="425"/>
      <c r="F40" s="25">
        <f t="shared" si="5"/>
        <v>0</v>
      </c>
      <c r="G40" s="231"/>
      <c r="H40" s="410"/>
      <c r="I40" s="425"/>
      <c r="J40" s="31"/>
      <c r="K40" s="214"/>
      <c r="L40" s="410"/>
      <c r="M40" s="425"/>
      <c r="N40" s="41"/>
      <c r="O40" s="320"/>
      <c r="P40" s="410"/>
      <c r="Q40" s="425">
        <f>ROUND(R40*P40/100,-1)</f>
        <v>0</v>
      </c>
      <c r="R40" s="29"/>
      <c r="S40" s="320"/>
      <c r="T40" s="410"/>
      <c r="U40" s="425">
        <f t="shared" si="9"/>
        <v>0</v>
      </c>
      <c r="V40" s="41"/>
      <c r="W40" s="320"/>
      <c r="X40" s="411"/>
      <c r="Y40" s="425"/>
      <c r="Z40" s="30"/>
      <c r="AA40" s="120"/>
    </row>
    <row r="41" spans="1:27" ht="27.75" customHeight="1">
      <c r="A41" s="119"/>
      <c r="B41" s="626"/>
      <c r="C41" s="214" t="s">
        <v>201</v>
      </c>
      <c r="D41" s="416">
        <v>1700</v>
      </c>
      <c r="E41" s="425">
        <f t="shared" si="4"/>
        <v>0</v>
      </c>
      <c r="F41" s="25">
        <f t="shared" si="5"/>
        <v>0</v>
      </c>
      <c r="G41" s="231" t="s">
        <v>145</v>
      </c>
      <c r="H41" s="410">
        <v>50</v>
      </c>
      <c r="I41" s="425">
        <f t="shared" ref="I41:I48" si="13">IF(+J41&gt;0,+H41,0)</f>
        <v>0</v>
      </c>
      <c r="J41" s="25">
        <f t="shared" si="2"/>
        <v>0</v>
      </c>
      <c r="K41" s="320"/>
      <c r="L41" s="410"/>
      <c r="M41" s="425"/>
      <c r="N41" s="41"/>
      <c r="O41" s="250"/>
      <c r="P41" s="415"/>
      <c r="Q41" s="425"/>
      <c r="R41" s="29"/>
      <c r="S41" s="320"/>
      <c r="T41" s="410"/>
      <c r="U41" s="425">
        <f t="shared" si="9"/>
        <v>0</v>
      </c>
      <c r="V41" s="41"/>
      <c r="W41" s="320"/>
      <c r="X41" s="411"/>
      <c r="Y41" s="425"/>
      <c r="Z41" s="30"/>
      <c r="AA41" s="120"/>
    </row>
    <row r="42" spans="1:27" ht="27.75" customHeight="1">
      <c r="A42" s="119"/>
      <c r="B42" s="626"/>
      <c r="C42" s="214" t="s">
        <v>310</v>
      </c>
      <c r="D42" s="416">
        <v>5010</v>
      </c>
      <c r="E42" s="425">
        <f t="shared" si="4"/>
        <v>0</v>
      </c>
      <c r="F42" s="25">
        <f t="shared" si="5"/>
        <v>0</v>
      </c>
      <c r="G42" s="231" t="s">
        <v>146</v>
      </c>
      <c r="H42" s="410">
        <v>500</v>
      </c>
      <c r="I42" s="425">
        <f t="shared" si="13"/>
        <v>0</v>
      </c>
      <c r="J42" s="25">
        <f t="shared" si="2"/>
        <v>0</v>
      </c>
      <c r="K42" s="320"/>
      <c r="L42" s="410"/>
      <c r="M42" s="425"/>
      <c r="N42" s="41"/>
      <c r="O42" s="335"/>
      <c r="P42" s="449"/>
      <c r="Q42" s="425"/>
      <c r="R42" s="29"/>
      <c r="S42" s="320"/>
      <c r="T42" s="410"/>
      <c r="U42" s="425">
        <f t="shared" si="9"/>
        <v>0</v>
      </c>
      <c r="V42" s="41"/>
      <c r="W42" s="320"/>
      <c r="X42" s="411"/>
      <c r="Y42" s="425"/>
      <c r="Z42" s="30"/>
      <c r="AA42" s="120"/>
    </row>
    <row r="43" spans="1:27" ht="27.75" customHeight="1">
      <c r="A43" s="119"/>
      <c r="B43" s="626"/>
      <c r="C43" s="214" t="s">
        <v>202</v>
      </c>
      <c r="D43" s="410">
        <v>3400</v>
      </c>
      <c r="E43" s="425">
        <f t="shared" si="4"/>
        <v>0</v>
      </c>
      <c r="F43" s="25">
        <f t="shared" si="5"/>
        <v>0</v>
      </c>
      <c r="G43" s="231" t="s">
        <v>147</v>
      </c>
      <c r="H43" s="410">
        <v>300</v>
      </c>
      <c r="I43" s="425">
        <f t="shared" si="13"/>
        <v>0</v>
      </c>
      <c r="J43" s="25">
        <f t="shared" si="2"/>
        <v>0</v>
      </c>
      <c r="K43" s="320"/>
      <c r="L43" s="410"/>
      <c r="M43" s="425"/>
      <c r="N43" s="41"/>
      <c r="O43" s="320"/>
      <c r="P43" s="410"/>
      <c r="Q43" s="425">
        <f>ROUND(R43*P43/100,-1)</f>
        <v>0</v>
      </c>
      <c r="R43" s="29"/>
      <c r="S43" s="320"/>
      <c r="T43" s="410"/>
      <c r="U43" s="425">
        <f t="shared" si="9"/>
        <v>0</v>
      </c>
      <c r="V43" s="41"/>
      <c r="W43" s="320"/>
      <c r="X43" s="411"/>
      <c r="Y43" s="425"/>
      <c r="Z43" s="30"/>
    </row>
    <row r="44" spans="1:27" ht="27.75" customHeight="1">
      <c r="A44" s="119"/>
      <c r="B44" s="626"/>
      <c r="C44" s="214" t="s">
        <v>203</v>
      </c>
      <c r="D44" s="416">
        <v>1680</v>
      </c>
      <c r="E44" s="425">
        <f t="shared" si="4"/>
        <v>0</v>
      </c>
      <c r="F44" s="25">
        <f t="shared" si="5"/>
        <v>0</v>
      </c>
      <c r="G44" s="231" t="s">
        <v>148</v>
      </c>
      <c r="H44" s="410">
        <v>100</v>
      </c>
      <c r="I44" s="425">
        <f t="shared" si="13"/>
        <v>0</v>
      </c>
      <c r="J44" s="25">
        <f t="shared" si="2"/>
        <v>0</v>
      </c>
      <c r="K44" s="320"/>
      <c r="L44" s="410"/>
      <c r="M44" s="425"/>
      <c r="N44" s="41"/>
      <c r="O44" s="320"/>
      <c r="P44" s="410"/>
      <c r="Q44" s="425">
        <f>ROUND(R44*P44/100,-1)</f>
        <v>0</v>
      </c>
      <c r="R44" s="29"/>
      <c r="S44" s="320"/>
      <c r="T44" s="410"/>
      <c r="U44" s="425">
        <f t="shared" si="9"/>
        <v>0</v>
      </c>
      <c r="V44" s="41"/>
      <c r="W44" s="320"/>
      <c r="X44" s="411"/>
      <c r="Y44" s="425"/>
      <c r="Z44" s="30"/>
    </row>
    <row r="45" spans="1:27" ht="27.75" customHeight="1">
      <c r="A45" s="119"/>
      <c r="B45" s="626"/>
      <c r="C45" s="214" t="s">
        <v>204</v>
      </c>
      <c r="D45" s="416">
        <v>2760</v>
      </c>
      <c r="E45" s="425">
        <f t="shared" si="4"/>
        <v>0</v>
      </c>
      <c r="F45" s="25">
        <f t="shared" si="5"/>
        <v>0</v>
      </c>
      <c r="G45" s="231"/>
      <c r="H45" s="469"/>
      <c r="I45" s="425">
        <f t="shared" si="13"/>
        <v>0</v>
      </c>
      <c r="J45" s="25">
        <f t="shared" si="2"/>
        <v>0</v>
      </c>
      <c r="K45" s="320"/>
      <c r="L45" s="469"/>
      <c r="M45" s="425"/>
      <c r="N45" s="41"/>
      <c r="O45" s="250"/>
      <c r="P45" s="415"/>
      <c r="Q45" s="425"/>
      <c r="R45" s="29"/>
      <c r="S45" s="320"/>
      <c r="T45" s="410"/>
      <c r="U45" s="425">
        <f t="shared" si="9"/>
        <v>0</v>
      </c>
      <c r="V45" s="41"/>
      <c r="W45" s="320"/>
      <c r="X45" s="411"/>
      <c r="Y45" s="425"/>
      <c r="Z45" s="30"/>
    </row>
    <row r="46" spans="1:27" ht="27.75" customHeight="1">
      <c r="A46" s="119"/>
      <c r="B46" s="626"/>
      <c r="C46" s="215" t="s">
        <v>356</v>
      </c>
      <c r="D46" s="410">
        <v>650</v>
      </c>
      <c r="E46" s="425">
        <f t="shared" si="4"/>
        <v>0</v>
      </c>
      <c r="F46" s="25">
        <f t="shared" si="5"/>
        <v>0</v>
      </c>
      <c r="G46" s="231" t="s">
        <v>149</v>
      </c>
      <c r="H46" s="469">
        <v>50</v>
      </c>
      <c r="I46" s="425">
        <f t="shared" si="13"/>
        <v>0</v>
      </c>
      <c r="J46" s="25">
        <f t="shared" si="2"/>
        <v>0</v>
      </c>
      <c r="K46" s="320"/>
      <c r="L46" s="469"/>
      <c r="M46" s="425"/>
      <c r="N46" s="41"/>
      <c r="O46" s="320"/>
      <c r="P46" s="469"/>
      <c r="Q46" s="501"/>
      <c r="R46" s="41"/>
      <c r="S46" s="320"/>
      <c r="T46" s="410"/>
      <c r="U46" s="425">
        <f t="shared" si="9"/>
        <v>0</v>
      </c>
      <c r="V46" s="41"/>
      <c r="W46" s="320"/>
      <c r="X46" s="411"/>
      <c r="Y46" s="425"/>
      <c r="Z46" s="30"/>
    </row>
    <row r="47" spans="1:27" ht="27.75" customHeight="1" thickBot="1">
      <c r="A47" s="119"/>
      <c r="B47" s="626"/>
      <c r="C47" s="225" t="s">
        <v>311</v>
      </c>
      <c r="D47" s="416">
        <v>350</v>
      </c>
      <c r="E47" s="427">
        <f t="shared" si="4"/>
        <v>0</v>
      </c>
      <c r="F47" s="25">
        <f t="shared" si="5"/>
        <v>0</v>
      </c>
      <c r="G47" s="241" t="s">
        <v>150</v>
      </c>
      <c r="H47" s="416">
        <v>30</v>
      </c>
      <c r="I47" s="427">
        <f t="shared" si="13"/>
        <v>0</v>
      </c>
      <c r="J47" s="25">
        <f t="shared" si="2"/>
        <v>0</v>
      </c>
      <c r="K47" s="320"/>
      <c r="L47" s="410"/>
      <c r="M47" s="425"/>
      <c r="N47" s="41"/>
      <c r="O47" s="336"/>
      <c r="P47" s="410"/>
      <c r="Q47" s="501"/>
      <c r="R47" s="41"/>
      <c r="S47" s="320"/>
      <c r="T47" s="410"/>
      <c r="U47" s="425">
        <f t="shared" si="9"/>
        <v>0</v>
      </c>
      <c r="V47" s="41"/>
      <c r="W47" s="320"/>
      <c r="X47" s="411"/>
      <c r="Y47" s="425"/>
      <c r="Z47" s="30"/>
    </row>
    <row r="48" spans="1:27" ht="27.75" customHeight="1" thickBot="1">
      <c r="A48" s="119"/>
      <c r="B48" s="629" t="s">
        <v>14</v>
      </c>
      <c r="C48" s="226" t="s">
        <v>205</v>
      </c>
      <c r="D48" s="418">
        <v>1070</v>
      </c>
      <c r="E48" s="428">
        <f t="shared" si="4"/>
        <v>0</v>
      </c>
      <c r="F48" s="25">
        <f t="shared" si="5"/>
        <v>0</v>
      </c>
      <c r="G48" s="230" t="s">
        <v>151</v>
      </c>
      <c r="H48" s="409">
        <v>100</v>
      </c>
      <c r="I48" s="428">
        <f t="shared" si="13"/>
        <v>0</v>
      </c>
      <c r="J48" s="25">
        <f t="shared" si="2"/>
        <v>0</v>
      </c>
      <c r="K48" s="320"/>
      <c r="L48" s="410"/>
      <c r="M48" s="425"/>
      <c r="N48" s="41"/>
      <c r="O48" s="320"/>
      <c r="P48" s="410"/>
      <c r="Q48" s="501"/>
      <c r="R48" s="41"/>
      <c r="S48" s="320"/>
      <c r="T48" s="410"/>
      <c r="U48" s="425">
        <f t="shared" si="9"/>
        <v>0</v>
      </c>
      <c r="V48" s="41"/>
      <c r="W48" s="320"/>
      <c r="X48" s="411"/>
      <c r="Y48" s="425"/>
      <c r="Z48" s="73"/>
    </row>
    <row r="49" spans="1:27" ht="27.75" customHeight="1" thickBot="1">
      <c r="A49" s="119"/>
      <c r="B49" s="630"/>
      <c r="C49" s="227" t="s">
        <v>206</v>
      </c>
      <c r="D49" s="429">
        <v>600</v>
      </c>
      <c r="E49" s="430">
        <f t="shared" si="4"/>
        <v>0</v>
      </c>
      <c r="F49" s="25">
        <f t="shared" si="5"/>
        <v>0</v>
      </c>
      <c r="G49" s="231"/>
      <c r="H49" s="410"/>
      <c r="I49" s="498"/>
      <c r="J49" s="31"/>
      <c r="K49" s="320"/>
      <c r="L49" s="410"/>
      <c r="M49" s="498"/>
      <c r="N49" s="187"/>
      <c r="O49" s="320"/>
      <c r="P49" s="410"/>
      <c r="Q49" s="498"/>
      <c r="R49" s="187"/>
      <c r="S49" s="320"/>
      <c r="T49" s="410"/>
      <c r="U49" s="425">
        <f t="shared" si="9"/>
        <v>0</v>
      </c>
      <c r="V49" s="188"/>
      <c r="W49" s="250"/>
      <c r="X49" s="415"/>
      <c r="Y49" s="425"/>
      <c r="Z49" s="39"/>
      <c r="AA49" s="43"/>
    </row>
    <row r="50" spans="1:27" ht="27.75" customHeight="1" thickBot="1">
      <c r="A50" s="119"/>
      <c r="B50" s="625" t="s">
        <v>103</v>
      </c>
      <c r="C50" s="228" t="s">
        <v>207</v>
      </c>
      <c r="D50" s="431">
        <v>590</v>
      </c>
      <c r="E50" s="432">
        <f t="shared" si="4"/>
        <v>0</v>
      </c>
      <c r="F50" s="25">
        <f t="shared" si="5"/>
        <v>0</v>
      </c>
      <c r="G50" s="231"/>
      <c r="H50" s="410"/>
      <c r="I50" s="498"/>
      <c r="J50" s="31"/>
      <c r="K50" s="320"/>
      <c r="L50" s="410"/>
      <c r="M50" s="498"/>
      <c r="N50" s="187"/>
      <c r="O50" s="320"/>
      <c r="P50" s="410"/>
      <c r="Q50" s="498"/>
      <c r="R50" s="187"/>
      <c r="S50" s="320"/>
      <c r="T50" s="410"/>
      <c r="U50" s="425">
        <f t="shared" si="9"/>
        <v>0</v>
      </c>
      <c r="V50" s="188"/>
      <c r="W50" s="320"/>
      <c r="X50" s="530"/>
      <c r="Y50" s="531"/>
      <c r="Z50" s="66"/>
      <c r="AA50" s="43"/>
    </row>
    <row r="51" spans="1:27" ht="27.75" customHeight="1" thickBot="1">
      <c r="A51" s="119"/>
      <c r="B51" s="631"/>
      <c r="C51" s="229" t="s">
        <v>208</v>
      </c>
      <c r="D51" s="416">
        <v>20</v>
      </c>
      <c r="E51" s="427">
        <f t="shared" si="4"/>
        <v>0</v>
      </c>
      <c r="F51" s="65">
        <f t="shared" si="5"/>
        <v>0</v>
      </c>
      <c r="G51" s="242"/>
      <c r="H51" s="429"/>
      <c r="I51" s="470"/>
      <c r="J51" s="31"/>
      <c r="K51" s="321"/>
      <c r="L51" s="429"/>
      <c r="M51" s="470"/>
      <c r="N51" s="44"/>
      <c r="O51" s="321"/>
      <c r="P51" s="429"/>
      <c r="Q51" s="470"/>
      <c r="R51" s="44"/>
      <c r="S51" s="321"/>
      <c r="T51" s="429"/>
      <c r="U51" s="430">
        <f t="shared" si="9"/>
        <v>0</v>
      </c>
      <c r="V51" s="44"/>
      <c r="W51" s="321"/>
      <c r="X51" s="532"/>
      <c r="Y51" s="533"/>
      <c r="Z51" s="123"/>
      <c r="AA51" s="43"/>
    </row>
    <row r="52" spans="1:27" ht="27.75" customHeight="1" thickBot="1">
      <c r="A52" s="119"/>
      <c r="B52" s="626" t="s">
        <v>15</v>
      </c>
      <c r="C52" s="213" t="s">
        <v>209</v>
      </c>
      <c r="D52" s="409">
        <v>1240</v>
      </c>
      <c r="E52" s="428">
        <f t="shared" si="4"/>
        <v>0</v>
      </c>
      <c r="F52" s="22">
        <f t="shared" si="5"/>
        <v>0</v>
      </c>
      <c r="G52" s="230" t="s">
        <v>152</v>
      </c>
      <c r="H52" s="409">
        <v>50</v>
      </c>
      <c r="I52" s="425">
        <f t="shared" ref="I52:I55" si="14">IF(+J52&gt;0,+H52,0)</f>
        <v>0</v>
      </c>
      <c r="J52" s="25">
        <f t="shared" si="2"/>
        <v>0</v>
      </c>
      <c r="K52" s="322"/>
      <c r="L52" s="409"/>
      <c r="M52" s="499"/>
      <c r="N52" s="42"/>
      <c r="O52" s="322"/>
      <c r="P52" s="409"/>
      <c r="Q52" s="499"/>
      <c r="R52" s="42"/>
      <c r="S52" s="322"/>
      <c r="T52" s="409"/>
      <c r="U52" s="428">
        <f t="shared" si="9"/>
        <v>0</v>
      </c>
      <c r="V52" s="42"/>
      <c r="W52" s="322"/>
      <c r="X52" s="534"/>
      <c r="Y52" s="535"/>
      <c r="Z52" s="124"/>
      <c r="AA52" s="43"/>
    </row>
    <row r="53" spans="1:27" ht="27.75" customHeight="1">
      <c r="A53" s="119"/>
      <c r="B53" s="626"/>
      <c r="C53" s="214" t="s">
        <v>210</v>
      </c>
      <c r="D53" s="416">
        <v>3840</v>
      </c>
      <c r="E53" s="425">
        <f t="shared" si="4"/>
        <v>0</v>
      </c>
      <c r="F53" s="76">
        <f t="shared" si="5"/>
        <v>0</v>
      </c>
      <c r="G53" s="243" t="s">
        <v>153</v>
      </c>
      <c r="H53" s="431">
        <v>50</v>
      </c>
      <c r="I53" s="425">
        <f t="shared" si="14"/>
        <v>0</v>
      </c>
      <c r="J53" s="25">
        <f t="shared" si="2"/>
        <v>0</v>
      </c>
      <c r="K53" s="323"/>
      <c r="L53" s="431"/>
      <c r="M53" s="500"/>
      <c r="N53" s="185"/>
      <c r="O53" s="323"/>
      <c r="P53" s="431"/>
      <c r="Q53" s="500"/>
      <c r="R53" s="186"/>
      <c r="S53" s="323"/>
      <c r="T53" s="431"/>
      <c r="U53" s="432">
        <f t="shared" si="9"/>
        <v>0</v>
      </c>
      <c r="V53" s="186"/>
      <c r="W53" s="323"/>
      <c r="X53" s="454"/>
      <c r="Y53" s="432"/>
      <c r="Z53" s="75"/>
    </row>
    <row r="54" spans="1:27" ht="27.75" customHeight="1">
      <c r="A54" s="119"/>
      <c r="B54" s="626"/>
      <c r="C54" s="219" t="s">
        <v>211</v>
      </c>
      <c r="D54" s="416">
        <v>1240</v>
      </c>
      <c r="E54" s="425">
        <f t="shared" si="4"/>
        <v>0</v>
      </c>
      <c r="F54" s="25">
        <f t="shared" si="5"/>
        <v>0</v>
      </c>
      <c r="G54" s="231" t="s">
        <v>154</v>
      </c>
      <c r="H54" s="410">
        <v>500</v>
      </c>
      <c r="I54" s="425">
        <f t="shared" si="14"/>
        <v>0</v>
      </c>
      <c r="J54" s="25">
        <f t="shared" si="2"/>
        <v>0</v>
      </c>
      <c r="K54" s="320"/>
      <c r="L54" s="410"/>
      <c r="M54" s="501"/>
      <c r="N54" s="46"/>
      <c r="O54" s="308"/>
      <c r="P54" s="410"/>
      <c r="Q54" s="425"/>
      <c r="R54" s="29"/>
      <c r="S54" s="320" t="s">
        <v>16</v>
      </c>
      <c r="T54" s="410">
        <v>490</v>
      </c>
      <c r="U54" s="425">
        <f t="shared" si="9"/>
        <v>0</v>
      </c>
      <c r="V54" s="26">
        <f t="shared" ref="V54:V55" si="15">+V$6</f>
        <v>0</v>
      </c>
      <c r="W54" s="308"/>
      <c r="X54" s="410"/>
      <c r="Y54" s="425"/>
      <c r="Z54" s="40"/>
      <c r="AA54" s="120"/>
    </row>
    <row r="55" spans="1:27" ht="27.75" customHeight="1" thickBot="1">
      <c r="A55" s="119"/>
      <c r="B55" s="626"/>
      <c r="C55" s="219" t="s">
        <v>162</v>
      </c>
      <c r="D55" s="416">
        <v>1310</v>
      </c>
      <c r="E55" s="425">
        <f t="shared" si="4"/>
        <v>0</v>
      </c>
      <c r="F55" s="25">
        <f t="shared" si="5"/>
        <v>0</v>
      </c>
      <c r="G55" s="203" t="s">
        <v>155</v>
      </c>
      <c r="H55" s="467">
        <v>50</v>
      </c>
      <c r="I55" s="427">
        <f t="shared" si="14"/>
        <v>0</v>
      </c>
      <c r="J55" s="25">
        <f t="shared" si="2"/>
        <v>0</v>
      </c>
      <c r="K55" s="324"/>
      <c r="L55" s="467"/>
      <c r="M55" s="427"/>
      <c r="N55" s="211"/>
      <c r="O55" s="337"/>
      <c r="P55" s="416"/>
      <c r="Q55" s="503"/>
      <c r="R55" s="134"/>
      <c r="S55" s="354" t="s">
        <v>17</v>
      </c>
      <c r="T55" s="416">
        <v>140</v>
      </c>
      <c r="U55" s="427">
        <f t="shared" si="9"/>
        <v>0</v>
      </c>
      <c r="V55" s="183">
        <f t="shared" si="15"/>
        <v>0</v>
      </c>
      <c r="W55" s="324"/>
      <c r="X55" s="416"/>
      <c r="Y55" s="427">
        <f>ROUND(Z55*X55/100,-1)</f>
        <v>0</v>
      </c>
      <c r="Z55" s="40"/>
      <c r="AA55" s="120"/>
    </row>
    <row r="56" spans="1:27" ht="27.75" customHeight="1" thickBot="1">
      <c r="A56" s="125"/>
      <c r="B56" s="165">
        <f>+D56+L56+P56+T56+X56+H56</f>
        <v>88140</v>
      </c>
      <c r="C56" s="244" t="s">
        <v>18</v>
      </c>
      <c r="D56" s="433">
        <f>SUBTOTAL(9,D7:D55)</f>
        <v>71840</v>
      </c>
      <c r="E56" s="434">
        <f>SUBTOTAL(9,E7:E55)</f>
        <v>0</v>
      </c>
      <c r="F56" s="184"/>
      <c r="G56" s="244" t="s">
        <v>18</v>
      </c>
      <c r="H56" s="433">
        <f>SUBTOTAL(9,H7:H55)</f>
        <v>4430</v>
      </c>
      <c r="I56" s="471">
        <f>SUBTOTAL(9,I7:I55)</f>
        <v>0</v>
      </c>
      <c r="J56" s="49"/>
      <c r="K56" s="244" t="s">
        <v>18</v>
      </c>
      <c r="L56" s="433">
        <f>SUBTOTAL(9,L7:L55)</f>
        <v>0</v>
      </c>
      <c r="M56" s="471">
        <f>SUBTOTAL(9,M7:M55)</f>
        <v>0</v>
      </c>
      <c r="N56" s="49"/>
      <c r="O56" s="244" t="s">
        <v>18</v>
      </c>
      <c r="P56" s="433">
        <f>SUBTOTAL(9,P7:P55)</f>
        <v>2540</v>
      </c>
      <c r="Q56" s="471">
        <f>SUBTOTAL(9,Q7:Q55)</f>
        <v>0</v>
      </c>
      <c r="R56" s="50"/>
      <c r="S56" s="251" t="s">
        <v>18</v>
      </c>
      <c r="T56" s="440">
        <f>SUBTOTAL(9,T7:T55)</f>
        <v>9330</v>
      </c>
      <c r="U56" s="441">
        <f>SUBTOTAL(9,U7:U55)</f>
        <v>0</v>
      </c>
      <c r="V56" s="36"/>
      <c r="W56" s="251" t="s">
        <v>18</v>
      </c>
      <c r="X56" s="440">
        <f>SUBTOTAL(9,X7:X55)</f>
        <v>0</v>
      </c>
      <c r="Y56" s="441">
        <f>SUBTOTAL(9,Y7:Y55)</f>
        <v>0</v>
      </c>
      <c r="Z56" s="52"/>
    </row>
    <row r="57" spans="1:27" ht="27.75" customHeight="1" thickBot="1">
      <c r="A57" s="115"/>
      <c r="B57" s="167">
        <f>+$C$1</f>
        <v>0</v>
      </c>
      <c r="C57" s="199" t="str">
        <f>IF(E63+I63+M63+Q63+U63+Y63&gt;0,"西彼杵郡 " &amp; TEXT(E63+I63+M63+Q63+U63+Y63,"#,###,###枚"),"西彼杵郡")</f>
        <v>西彼杵郡</v>
      </c>
      <c r="D57" s="435"/>
      <c r="E57" s="436"/>
      <c r="F57" s="116">
        <f>+$B$57</f>
        <v>0</v>
      </c>
      <c r="G57" s="173"/>
      <c r="H57" s="472"/>
      <c r="I57" s="473"/>
      <c r="J57" s="117">
        <f>+$B$57</f>
        <v>0</v>
      </c>
      <c r="K57" s="275"/>
      <c r="L57" s="472"/>
      <c r="M57" s="473"/>
      <c r="N57" s="117"/>
      <c r="O57" s="275"/>
      <c r="P57" s="472"/>
      <c r="Q57" s="473"/>
      <c r="R57" s="117">
        <f>+$B$57</f>
        <v>0</v>
      </c>
      <c r="S57" s="275"/>
      <c r="T57" s="472"/>
      <c r="U57" s="473"/>
      <c r="V57" s="117">
        <f>+$B$57</f>
        <v>0</v>
      </c>
      <c r="W57" s="275"/>
      <c r="X57" s="472"/>
      <c r="Y57" s="536"/>
      <c r="Z57" s="118"/>
    </row>
    <row r="58" spans="1:27" ht="27.75" customHeight="1">
      <c r="A58" s="126"/>
      <c r="B58" s="625" t="s">
        <v>112</v>
      </c>
      <c r="C58" s="226" t="s">
        <v>331</v>
      </c>
      <c r="D58" s="437">
        <v>2290</v>
      </c>
      <c r="E58" s="428">
        <f>ROUND(F58*D58/100,-1)</f>
        <v>0</v>
      </c>
      <c r="F58" s="22">
        <f t="shared" ref="F58" si="16">+F$57</f>
        <v>0</v>
      </c>
      <c r="G58" s="272" t="s">
        <v>332</v>
      </c>
      <c r="H58" s="437">
        <v>100</v>
      </c>
      <c r="I58" s="428">
        <f t="shared" ref="I58:I60" si="17">IF(+J58&gt;0,+H58,0)</f>
        <v>0</v>
      </c>
      <c r="J58" s="25">
        <f>+J$57</f>
        <v>0</v>
      </c>
      <c r="K58" s="325"/>
      <c r="L58" s="437"/>
      <c r="M58" s="428">
        <f>ROUND(N58*L58/100,-1)</f>
        <v>0</v>
      </c>
      <c r="N58" s="38"/>
      <c r="O58" s="307" t="s">
        <v>333</v>
      </c>
      <c r="P58" s="504"/>
      <c r="Q58" s="428"/>
      <c r="R58" s="23">
        <f>+R$57</f>
        <v>0</v>
      </c>
      <c r="S58" s="330" t="s">
        <v>225</v>
      </c>
      <c r="T58" s="446">
        <v>820</v>
      </c>
      <c r="U58" s="419">
        <f>ROUND(V58*T58/100,-1)</f>
        <v>0</v>
      </c>
      <c r="V58" s="23">
        <f>+V57</f>
        <v>0</v>
      </c>
      <c r="W58" s="325"/>
      <c r="X58" s="537"/>
      <c r="Y58" s="428">
        <f>ROUND(Z58*X58/100,-1)</f>
        <v>0</v>
      </c>
      <c r="Z58" s="39"/>
      <c r="AA58" s="120"/>
    </row>
    <row r="59" spans="1:27" ht="27.75" customHeight="1">
      <c r="A59" s="126"/>
      <c r="B59" s="626"/>
      <c r="C59" s="217" t="s">
        <v>330</v>
      </c>
      <c r="D59" s="438">
        <v>3270</v>
      </c>
      <c r="E59" s="425">
        <f>ROUND(F59*D59/100,-1)</f>
        <v>0</v>
      </c>
      <c r="F59" s="25">
        <f>+F$57</f>
        <v>0</v>
      </c>
      <c r="G59" s="273" t="s">
        <v>157</v>
      </c>
      <c r="H59" s="442">
        <v>50</v>
      </c>
      <c r="I59" s="425">
        <f t="shared" si="17"/>
        <v>0</v>
      </c>
      <c r="J59" s="25">
        <f t="shared" ref="J59:J62" si="18">+J$57</f>
        <v>0</v>
      </c>
      <c r="K59" s="326"/>
      <c r="L59" s="442"/>
      <c r="M59" s="425">
        <f>ROUND(N59*L59/100,-1)</f>
        <v>0</v>
      </c>
      <c r="N59" s="41"/>
      <c r="O59" s="214"/>
      <c r="P59" s="442"/>
      <c r="Q59" s="425">
        <f>ROUND(R59*P59/100,-1)</f>
        <v>0</v>
      </c>
      <c r="R59" s="28"/>
      <c r="S59" s="277"/>
      <c r="T59" s="447"/>
      <c r="U59" s="414">
        <f>ROUND(V59*T59/100,-1)</f>
        <v>0</v>
      </c>
      <c r="V59" s="28"/>
      <c r="W59" s="372"/>
      <c r="X59" s="538"/>
      <c r="Y59" s="425">
        <f>ROUND(Z59*X59/100,-1)</f>
        <v>0</v>
      </c>
      <c r="Z59" s="51"/>
      <c r="AA59" s="120"/>
    </row>
    <row r="60" spans="1:27" ht="27.75" customHeight="1">
      <c r="A60" s="126"/>
      <c r="B60" s="626"/>
      <c r="C60" s="217" t="s">
        <v>364</v>
      </c>
      <c r="D60" s="438">
        <v>1600</v>
      </c>
      <c r="E60" s="425">
        <f>ROUND(F60*D60/100,-1)</f>
        <v>0</v>
      </c>
      <c r="F60" s="25">
        <f t="shared" ref="F60:F62" si="19">+F$57</f>
        <v>0</v>
      </c>
      <c r="G60" s="273" t="s">
        <v>156</v>
      </c>
      <c r="H60" s="442">
        <v>50</v>
      </c>
      <c r="I60" s="425">
        <f t="shared" si="17"/>
        <v>0</v>
      </c>
      <c r="J60" s="25">
        <f t="shared" si="18"/>
        <v>0</v>
      </c>
      <c r="K60" s="326"/>
      <c r="L60" s="442"/>
      <c r="M60" s="425">
        <f>ROUND(N60*L60/100,-1)</f>
        <v>0</v>
      </c>
      <c r="N60" s="41"/>
      <c r="O60" s="214"/>
      <c r="P60" s="442"/>
      <c r="Q60" s="425">
        <f>ROUND(R60*P60/100,-1)</f>
        <v>0</v>
      </c>
      <c r="R60" s="28"/>
      <c r="S60" s="277"/>
      <c r="T60" s="447"/>
      <c r="U60" s="414">
        <f>ROUND(V60*T60/100,-1)</f>
        <v>0</v>
      </c>
      <c r="V60" s="28"/>
      <c r="W60" s="372"/>
      <c r="X60" s="538"/>
      <c r="Y60" s="425">
        <f>ROUND(Z60*X60/100,-1)</f>
        <v>0</v>
      </c>
      <c r="Z60" s="51"/>
    </row>
    <row r="61" spans="1:27" ht="27.75" customHeight="1">
      <c r="A61" s="126"/>
      <c r="B61" s="626"/>
      <c r="C61" s="216" t="s">
        <v>19</v>
      </c>
      <c r="D61" s="438">
        <v>2100</v>
      </c>
      <c r="E61" s="425">
        <f>ROUND(F61*D61/100,-1)</f>
        <v>0</v>
      </c>
      <c r="F61" s="25">
        <f t="shared" si="19"/>
        <v>0</v>
      </c>
      <c r="G61" s="240" t="s">
        <v>158</v>
      </c>
      <c r="H61" s="438">
        <v>200</v>
      </c>
      <c r="I61" s="425">
        <f t="shared" ref="I61:I62" si="20">IF(+J61&gt;0,+H61,0)</f>
        <v>0</v>
      </c>
      <c r="J61" s="25">
        <f t="shared" si="18"/>
        <v>0</v>
      </c>
      <c r="K61" s="250"/>
      <c r="L61" s="438"/>
      <c r="M61" s="425"/>
      <c r="N61" s="29"/>
      <c r="O61" s="308"/>
      <c r="P61" s="442"/>
      <c r="Q61" s="425"/>
      <c r="R61" s="29"/>
      <c r="S61" s="277" t="s">
        <v>226</v>
      </c>
      <c r="T61" s="447">
        <v>1060</v>
      </c>
      <c r="U61" s="414">
        <f>ROUND(V61*T61/100,-1)</f>
        <v>0</v>
      </c>
      <c r="V61" s="26">
        <f>+V57</f>
        <v>0</v>
      </c>
      <c r="W61" s="373"/>
      <c r="X61" s="539"/>
      <c r="Y61" s="414">
        <f>ROUND(Z61*X61/100,-1)</f>
        <v>0</v>
      </c>
      <c r="Z61" s="40"/>
      <c r="AA61" s="120"/>
    </row>
    <row r="62" spans="1:27" ht="27.75" customHeight="1" thickBot="1">
      <c r="A62" s="126"/>
      <c r="B62" s="626"/>
      <c r="C62" s="222" t="s">
        <v>212</v>
      </c>
      <c r="D62" s="439">
        <v>2480</v>
      </c>
      <c r="E62" s="430">
        <f>ROUND(F62*D62/100,-1)</f>
        <v>0</v>
      </c>
      <c r="F62" s="65">
        <f t="shared" si="19"/>
        <v>0</v>
      </c>
      <c r="G62" s="274" t="s">
        <v>159</v>
      </c>
      <c r="H62" s="439">
        <v>300</v>
      </c>
      <c r="I62" s="430">
        <f t="shared" si="20"/>
        <v>0</v>
      </c>
      <c r="J62" s="25">
        <f t="shared" si="18"/>
        <v>0</v>
      </c>
      <c r="K62" s="327"/>
      <c r="L62" s="439"/>
      <c r="M62" s="430"/>
      <c r="N62" s="47"/>
      <c r="O62" s="338"/>
      <c r="P62" s="505"/>
      <c r="Q62" s="430"/>
      <c r="R62" s="47"/>
      <c r="S62" s="332"/>
      <c r="T62" s="474"/>
      <c r="U62" s="421"/>
      <c r="V62" s="47"/>
      <c r="W62" s="374"/>
      <c r="X62" s="540"/>
      <c r="Y62" s="421"/>
      <c r="Z62" s="48"/>
      <c r="AA62" s="120"/>
    </row>
    <row r="63" spans="1:27" ht="27.75" customHeight="1" thickBot="1">
      <c r="A63" s="125"/>
      <c r="B63" s="165">
        <f>+D63+L63+P63+T63+X63+H63</f>
        <v>14320</v>
      </c>
      <c r="C63" s="251" t="s">
        <v>18</v>
      </c>
      <c r="D63" s="440">
        <f>SUBTOTAL(9,D58:D62)</f>
        <v>11740</v>
      </c>
      <c r="E63" s="441">
        <f>SUBTOTAL(9,E58:E62)</f>
        <v>0</v>
      </c>
      <c r="F63" s="36"/>
      <c r="G63" s="251" t="s">
        <v>18</v>
      </c>
      <c r="H63" s="440">
        <f>SUBTOTAL(9,H58:H62)</f>
        <v>700</v>
      </c>
      <c r="I63" s="441">
        <f>SUBTOTAL(9,I58:I62)</f>
        <v>0</v>
      </c>
      <c r="J63" s="36"/>
      <c r="K63" s="251" t="s">
        <v>18</v>
      </c>
      <c r="L63" s="440"/>
      <c r="M63" s="441"/>
      <c r="N63" s="36"/>
      <c r="O63" s="251" t="s">
        <v>18</v>
      </c>
      <c r="P63" s="440">
        <f>SUBTOTAL(9,P58:P62)</f>
        <v>0</v>
      </c>
      <c r="Q63" s="441">
        <f>SUBTOTAL(9,Q58:Q62)</f>
        <v>0</v>
      </c>
      <c r="R63" s="36"/>
      <c r="S63" s="251" t="s">
        <v>18</v>
      </c>
      <c r="T63" s="440">
        <f>SUBTOTAL(9,T58:T62)</f>
        <v>1880</v>
      </c>
      <c r="U63" s="441">
        <f>SUBTOTAL(9,U58:U62)</f>
        <v>0</v>
      </c>
      <c r="V63" s="36"/>
      <c r="W63" s="251" t="s">
        <v>18</v>
      </c>
      <c r="X63" s="440"/>
      <c r="Y63" s="441">
        <f>SUBTOTAL(9,Y58:Y62)</f>
        <v>0</v>
      </c>
      <c r="Z63" s="52"/>
    </row>
    <row r="64" spans="1:27" ht="27.75" customHeight="1" thickBot="1">
      <c r="A64" s="115"/>
      <c r="B64" s="167">
        <f>+$C$1</f>
        <v>0</v>
      </c>
      <c r="C64" s="252" t="str">
        <f>IF(+E70+M70+Q70+U70+Y70&gt;0,"西海市 " &amp; TEXT(+E70+M70+Q70+U70+Y70,"#,###,###枚"),"西海市")</f>
        <v>西海市</v>
      </c>
      <c r="D64" s="435"/>
      <c r="E64" s="436"/>
      <c r="F64" s="116">
        <f>+$B$64</f>
        <v>0</v>
      </c>
      <c r="G64" s="275"/>
      <c r="H64" s="472"/>
      <c r="I64" s="473"/>
      <c r="J64" s="117"/>
      <c r="K64" s="275"/>
      <c r="L64" s="472"/>
      <c r="M64" s="473"/>
      <c r="N64" s="117">
        <f>+$B$64</f>
        <v>0</v>
      </c>
      <c r="O64" s="275"/>
      <c r="P64" s="472"/>
      <c r="Q64" s="473"/>
      <c r="R64" s="117"/>
      <c r="S64" s="275"/>
      <c r="T64" s="472"/>
      <c r="U64" s="473"/>
      <c r="V64" s="117">
        <f>+$B$64</f>
        <v>0</v>
      </c>
      <c r="W64" s="275"/>
      <c r="X64" s="472"/>
      <c r="Y64" s="536"/>
      <c r="Z64" s="118">
        <f>+$B$64</f>
        <v>0</v>
      </c>
    </row>
    <row r="65" spans="1:29" ht="27.75" customHeight="1">
      <c r="A65" s="127"/>
      <c r="B65" s="625" t="s">
        <v>113</v>
      </c>
      <c r="C65" s="253" t="s">
        <v>227</v>
      </c>
      <c r="D65" s="412">
        <v>1260</v>
      </c>
      <c r="E65" s="419">
        <f t="shared" ref="E65:E69" si="21">ROUND(F65*D65/100,-1)</f>
        <v>0</v>
      </c>
      <c r="F65" s="23">
        <f>+F$64</f>
        <v>0</v>
      </c>
      <c r="G65" s="276"/>
      <c r="H65" s="412"/>
      <c r="I65" s="419"/>
      <c r="J65" s="38"/>
      <c r="K65" s="276"/>
      <c r="L65" s="412"/>
      <c r="M65" s="419"/>
      <c r="N65" s="38"/>
      <c r="O65" s="271"/>
      <c r="P65" s="489"/>
      <c r="Q65" s="497"/>
      <c r="R65" s="53"/>
      <c r="S65" s="307"/>
      <c r="T65" s="412"/>
      <c r="U65" s="419"/>
      <c r="V65" s="22">
        <f>+V$64</f>
        <v>0</v>
      </c>
      <c r="W65" s="271"/>
      <c r="X65" s="412"/>
      <c r="Y65" s="419"/>
      <c r="Z65" s="39"/>
      <c r="AA65" s="43"/>
      <c r="AB65" s="54"/>
      <c r="AC65" s="54"/>
    </row>
    <row r="66" spans="1:29" ht="27.75" customHeight="1">
      <c r="A66" s="127"/>
      <c r="B66" s="626"/>
      <c r="C66" s="224" t="s">
        <v>171</v>
      </c>
      <c r="D66" s="411">
        <v>110</v>
      </c>
      <c r="E66" s="414">
        <f t="shared" si="21"/>
        <v>0</v>
      </c>
      <c r="F66" s="26">
        <f>+F$64</f>
        <v>0</v>
      </c>
      <c r="G66" s="277"/>
      <c r="H66" s="411"/>
      <c r="I66" s="460"/>
      <c r="J66" s="28"/>
      <c r="K66" s="277"/>
      <c r="L66" s="411"/>
      <c r="M66" s="460"/>
      <c r="N66" s="28"/>
      <c r="O66" s="305"/>
      <c r="P66" s="506"/>
      <c r="Q66" s="462"/>
      <c r="R66" s="33"/>
      <c r="S66" s="355"/>
      <c r="T66" s="519"/>
      <c r="U66" s="509"/>
      <c r="V66" s="31"/>
      <c r="W66" s="286"/>
      <c r="X66" s="530"/>
      <c r="Y66" s="414">
        <f>ROUND(Z66*X66/100,-1)</f>
        <v>0</v>
      </c>
      <c r="Z66" s="40"/>
      <c r="AA66" s="43"/>
      <c r="AB66" s="54"/>
    </row>
    <row r="67" spans="1:29" ht="27.75" customHeight="1">
      <c r="A67" s="127"/>
      <c r="B67" s="626"/>
      <c r="C67" s="217" t="s">
        <v>228</v>
      </c>
      <c r="D67" s="442">
        <v>1080</v>
      </c>
      <c r="E67" s="425">
        <f t="shared" si="21"/>
        <v>0</v>
      </c>
      <c r="F67" s="26">
        <f>+F$64</f>
        <v>0</v>
      </c>
      <c r="G67" s="277"/>
      <c r="H67" s="411"/>
      <c r="I67" s="460"/>
      <c r="J67" s="28"/>
      <c r="K67" s="277"/>
      <c r="L67" s="411"/>
      <c r="M67" s="460"/>
      <c r="N67" s="28"/>
      <c r="O67" s="305"/>
      <c r="P67" s="506"/>
      <c r="Q67" s="462"/>
      <c r="R67" s="33"/>
      <c r="S67" s="356"/>
      <c r="T67" s="411">
        <v>0</v>
      </c>
      <c r="U67" s="414">
        <f>ROUND(V67*T67/100,-1)</f>
        <v>0</v>
      </c>
      <c r="V67" s="79"/>
      <c r="W67" s="375"/>
      <c r="X67" s="411"/>
      <c r="Y67" s="414">
        <f>ROUND(Z67*X67/100,-1)</f>
        <v>0</v>
      </c>
      <c r="Z67" s="40"/>
      <c r="AA67" s="43"/>
      <c r="AB67" s="54"/>
    </row>
    <row r="68" spans="1:29" ht="27.75" customHeight="1">
      <c r="A68" s="127"/>
      <c r="B68" s="626"/>
      <c r="C68" s="214" t="s">
        <v>317</v>
      </c>
      <c r="D68" s="410">
        <v>1320</v>
      </c>
      <c r="E68" s="425">
        <f t="shared" si="21"/>
        <v>0</v>
      </c>
      <c r="F68" s="26">
        <f>+F$64</f>
        <v>0</v>
      </c>
      <c r="G68" s="277"/>
      <c r="H68" s="411"/>
      <c r="I68" s="460"/>
      <c r="J68" s="28"/>
      <c r="K68" s="277"/>
      <c r="L68" s="411"/>
      <c r="M68" s="460"/>
      <c r="N68" s="28"/>
      <c r="O68" s="305"/>
      <c r="P68" s="506"/>
      <c r="Q68" s="462"/>
      <c r="R68" s="33"/>
      <c r="S68" s="308"/>
      <c r="T68" s="411"/>
      <c r="U68" s="414"/>
      <c r="V68" s="80">
        <f>+V$64</f>
        <v>0</v>
      </c>
      <c r="W68" s="277" t="s">
        <v>176</v>
      </c>
      <c r="X68" s="411">
        <v>40</v>
      </c>
      <c r="Y68" s="414">
        <f>ROUND(Z68*X68/100,-1)</f>
        <v>0</v>
      </c>
      <c r="Z68" s="27">
        <f>+Z$64</f>
        <v>0</v>
      </c>
      <c r="AA68" s="43"/>
      <c r="AB68" s="54"/>
    </row>
    <row r="69" spans="1:29" ht="27.75" customHeight="1" thickBot="1">
      <c r="A69" s="127"/>
      <c r="B69" s="626"/>
      <c r="C69" s="267" t="s">
        <v>229</v>
      </c>
      <c r="D69" s="424">
        <v>1360</v>
      </c>
      <c r="E69" s="417">
        <f t="shared" si="21"/>
        <v>0</v>
      </c>
      <c r="F69" s="183">
        <f t="shared" ref="F69" si="22">+F$64</f>
        <v>0</v>
      </c>
      <c r="G69" s="612"/>
      <c r="H69" s="613"/>
      <c r="I69" s="417"/>
      <c r="J69" s="211"/>
      <c r="K69" s="614"/>
      <c r="L69" s="613"/>
      <c r="M69" s="417"/>
      <c r="N69" s="183">
        <f>+N$64</f>
        <v>0</v>
      </c>
      <c r="O69" s="615"/>
      <c r="P69" s="616"/>
      <c r="Q69" s="617"/>
      <c r="R69" s="618"/>
      <c r="S69" s="324"/>
      <c r="T69" s="424"/>
      <c r="U69" s="417">
        <f>ROUND(V69*T69/100,-1)</f>
        <v>0</v>
      </c>
      <c r="V69" s="211"/>
      <c r="W69" s="619"/>
      <c r="X69" s="613"/>
      <c r="Y69" s="417"/>
      <c r="Z69" s="128"/>
      <c r="AA69" s="43"/>
    </row>
    <row r="70" spans="1:29" ht="27.75" customHeight="1" thickBot="1">
      <c r="A70" s="125"/>
      <c r="B70" s="165">
        <f>+D70+L70+P70+T70+X70</f>
        <v>5170</v>
      </c>
      <c r="C70" s="258" t="s">
        <v>20</v>
      </c>
      <c r="D70" s="440">
        <f>SUBTOTAL(9,D65:D69)</f>
        <v>5130</v>
      </c>
      <c r="E70" s="441">
        <f>SUBTOTAL(9,E65:E69)</f>
        <v>0</v>
      </c>
      <c r="F70" s="36"/>
      <c r="G70" s="258" t="s">
        <v>20</v>
      </c>
      <c r="H70" s="440"/>
      <c r="I70" s="475"/>
      <c r="J70" s="36"/>
      <c r="K70" s="258" t="s">
        <v>20</v>
      </c>
      <c r="L70" s="440">
        <f>SUBTOTAL(9,L65:L69)</f>
        <v>0</v>
      </c>
      <c r="M70" s="475">
        <f>SUBTOTAL(9,M65:M69)</f>
        <v>0</v>
      </c>
      <c r="N70" s="36"/>
      <c r="O70" s="258" t="s">
        <v>20</v>
      </c>
      <c r="P70" s="486"/>
      <c r="Q70" s="475"/>
      <c r="R70" s="36"/>
      <c r="S70" s="258" t="s">
        <v>20</v>
      </c>
      <c r="T70" s="440">
        <f>SUBTOTAL(9,T65:T69)</f>
        <v>0</v>
      </c>
      <c r="U70" s="475">
        <f>SUBTOTAL(9,U65:U69)</f>
        <v>0</v>
      </c>
      <c r="V70" s="36"/>
      <c r="W70" s="258" t="s">
        <v>20</v>
      </c>
      <c r="X70" s="440">
        <f>SUBTOTAL(9,X65:X69)</f>
        <v>40</v>
      </c>
      <c r="Y70" s="441">
        <f>SUBTOTAL(9,Y65:Y69)</f>
        <v>0</v>
      </c>
      <c r="Z70" s="37"/>
    </row>
    <row r="71" spans="1:29" ht="27.75" customHeight="1" thickBot="1">
      <c r="A71" s="115"/>
      <c r="B71" s="174">
        <f>+$C$1</f>
        <v>0</v>
      </c>
      <c r="C71" s="252" t="str">
        <f>IF(E80+M80+Q80+U80+Y80+I80&gt;0,"諫早市 " &amp; TEXT(E80+M80+Q80+U80+Y80+I80,"#,###,###枚"),"諫早市")</f>
        <v>諫早市</v>
      </c>
      <c r="D71" s="435"/>
      <c r="E71" s="436"/>
      <c r="F71" s="116">
        <f>+$B$71</f>
        <v>0</v>
      </c>
      <c r="G71" s="275"/>
      <c r="H71" s="472"/>
      <c r="I71" s="473"/>
      <c r="J71" s="117">
        <f>+$B$71</f>
        <v>0</v>
      </c>
      <c r="K71" s="275"/>
      <c r="L71" s="472"/>
      <c r="M71" s="473"/>
      <c r="N71" s="117">
        <f>+$B$71</f>
        <v>0</v>
      </c>
      <c r="O71" s="275"/>
      <c r="P71" s="472"/>
      <c r="Q71" s="473"/>
      <c r="R71" s="117">
        <f>+$B$71</f>
        <v>0</v>
      </c>
      <c r="S71" s="275"/>
      <c r="T71" s="472"/>
      <c r="U71" s="473"/>
      <c r="V71" s="117">
        <f>+$B$71</f>
        <v>0</v>
      </c>
      <c r="W71" s="275"/>
      <c r="X71" s="472"/>
      <c r="Y71" s="536"/>
      <c r="Z71" s="118">
        <f>+$B$71</f>
        <v>0</v>
      </c>
    </row>
    <row r="72" spans="1:29" ht="27.75" customHeight="1">
      <c r="A72" s="127"/>
      <c r="B72" s="625" t="s">
        <v>21</v>
      </c>
      <c r="C72" s="255" t="s">
        <v>22</v>
      </c>
      <c r="D72" s="412">
        <v>3640</v>
      </c>
      <c r="E72" s="419">
        <f t="shared" ref="E72:E74" si="23">ROUND(F72*D72/100,-1)</f>
        <v>0</v>
      </c>
      <c r="F72" s="22">
        <f>+F71</f>
        <v>0</v>
      </c>
      <c r="G72" s="278"/>
      <c r="H72" s="446"/>
      <c r="I72" s="419"/>
      <c r="J72" s="38"/>
      <c r="K72" s="235" t="s">
        <v>23</v>
      </c>
      <c r="L72" s="446">
        <v>300</v>
      </c>
      <c r="M72" s="419">
        <f t="shared" ref="M72:M78" si="24">ROUND(N72*L72/100,-1)</f>
        <v>0</v>
      </c>
      <c r="N72" s="23">
        <f>+N$71</f>
        <v>0</v>
      </c>
      <c r="O72" s="339"/>
      <c r="P72" s="507"/>
      <c r="Q72" s="508">
        <f t="shared" ref="Q72:Q79" si="25">ROUND(R72*P72/100,-1)</f>
        <v>0</v>
      </c>
      <c r="R72" s="38"/>
      <c r="S72" s="235" t="s">
        <v>392</v>
      </c>
      <c r="T72" s="446">
        <v>1480</v>
      </c>
      <c r="U72" s="419">
        <f t="shared" ref="U72:U79" si="26">ROUND(V72*T72/100,-1)</f>
        <v>0</v>
      </c>
      <c r="V72" s="23">
        <f>+V$71</f>
        <v>0</v>
      </c>
      <c r="W72" s="235"/>
      <c r="X72" s="446"/>
      <c r="Y72" s="419">
        <f t="shared" ref="Y72:Y78" si="27">ROUND(Z72*X72/100,-1)</f>
        <v>0</v>
      </c>
      <c r="Z72" s="24">
        <f t="shared" ref="Z72:Z77" si="28">+Z$71</f>
        <v>0</v>
      </c>
      <c r="AA72" s="43"/>
    </row>
    <row r="73" spans="1:29" ht="27.75" customHeight="1">
      <c r="A73" s="127"/>
      <c r="B73" s="626"/>
      <c r="C73" s="224" t="s">
        <v>230</v>
      </c>
      <c r="D73" s="411">
        <v>3620</v>
      </c>
      <c r="E73" s="414">
        <f t="shared" si="23"/>
        <v>0</v>
      </c>
      <c r="F73" s="26">
        <f t="shared" ref="F73:F79" si="29">+F$71</f>
        <v>0</v>
      </c>
      <c r="G73" s="279"/>
      <c r="H73" s="447"/>
      <c r="I73" s="414"/>
      <c r="J73" s="29"/>
      <c r="K73" s="328"/>
      <c r="L73" s="447"/>
      <c r="M73" s="414"/>
      <c r="N73" s="29"/>
      <c r="O73" s="285"/>
      <c r="P73" s="479"/>
      <c r="Q73" s="509">
        <f t="shared" si="25"/>
        <v>0</v>
      </c>
      <c r="R73" s="29"/>
      <c r="S73" s="279" t="s">
        <v>377</v>
      </c>
      <c r="T73" s="447"/>
      <c r="U73" s="414"/>
      <c r="V73" s="26">
        <f>+V$71</f>
        <v>0</v>
      </c>
      <c r="W73" s="232" t="s">
        <v>376</v>
      </c>
      <c r="X73" s="447">
        <v>1480</v>
      </c>
      <c r="Y73" s="414">
        <f t="shared" si="27"/>
        <v>0</v>
      </c>
      <c r="Z73" s="27">
        <f t="shared" si="28"/>
        <v>0</v>
      </c>
      <c r="AA73" s="43"/>
    </row>
    <row r="74" spans="1:29" ht="27.75" customHeight="1">
      <c r="A74" s="127"/>
      <c r="B74" s="626"/>
      <c r="C74" s="224" t="s">
        <v>231</v>
      </c>
      <c r="D74" s="411">
        <v>4070</v>
      </c>
      <c r="E74" s="414">
        <f t="shared" si="23"/>
        <v>0</v>
      </c>
      <c r="F74" s="26">
        <f t="shared" si="29"/>
        <v>0</v>
      </c>
      <c r="G74" s="240" t="s">
        <v>341</v>
      </c>
      <c r="H74" s="438">
        <v>200</v>
      </c>
      <c r="I74" s="425">
        <f t="shared" ref="I74:I75" si="30">IF(+J74&gt;0,+H74,0)</f>
        <v>0</v>
      </c>
      <c r="J74" s="25">
        <f>+J$71</f>
        <v>0</v>
      </c>
      <c r="K74" s="279" t="s">
        <v>381</v>
      </c>
      <c r="L74" s="447"/>
      <c r="M74" s="414"/>
      <c r="N74" s="26">
        <f>+N$71</f>
        <v>0</v>
      </c>
      <c r="O74" s="233" t="s">
        <v>375</v>
      </c>
      <c r="P74" s="447">
        <v>2340</v>
      </c>
      <c r="Q74" s="414">
        <f t="shared" si="25"/>
        <v>0</v>
      </c>
      <c r="R74" s="26">
        <f>+R$71</f>
        <v>0</v>
      </c>
      <c r="S74" s="279" t="s">
        <v>378</v>
      </c>
      <c r="T74" s="447"/>
      <c r="U74" s="414"/>
      <c r="V74" s="26">
        <f>+V$71</f>
        <v>0</v>
      </c>
      <c r="W74" s="232" t="s">
        <v>388</v>
      </c>
      <c r="X74" s="447">
        <v>1020</v>
      </c>
      <c r="Y74" s="414">
        <f t="shared" si="27"/>
        <v>0</v>
      </c>
      <c r="Z74" s="27">
        <f t="shared" si="28"/>
        <v>0</v>
      </c>
      <c r="AA74" s="43"/>
    </row>
    <row r="75" spans="1:29" ht="27.75" customHeight="1">
      <c r="A75" s="127"/>
      <c r="B75" s="626"/>
      <c r="C75" s="224" t="s">
        <v>232</v>
      </c>
      <c r="D75" s="411">
        <v>540</v>
      </c>
      <c r="E75" s="414">
        <f>ROUND(F75*D75/100,-1)</f>
        <v>0</v>
      </c>
      <c r="F75" s="26">
        <f t="shared" si="29"/>
        <v>0</v>
      </c>
      <c r="G75" s="240" t="s">
        <v>342</v>
      </c>
      <c r="H75" s="438">
        <v>50</v>
      </c>
      <c r="I75" s="425">
        <f t="shared" si="30"/>
        <v>0</v>
      </c>
      <c r="J75" s="25">
        <f>+J$71</f>
        <v>0</v>
      </c>
      <c r="K75" s="279"/>
      <c r="L75" s="447"/>
      <c r="M75" s="414"/>
      <c r="N75" s="29"/>
      <c r="O75" s="233"/>
      <c r="P75" s="447"/>
      <c r="Q75" s="414">
        <f t="shared" si="25"/>
        <v>0</v>
      </c>
      <c r="R75" s="62"/>
      <c r="S75" s="232" t="s">
        <v>387</v>
      </c>
      <c r="T75" s="447">
        <v>1740</v>
      </c>
      <c r="U75" s="414">
        <f t="shared" si="26"/>
        <v>0</v>
      </c>
      <c r="V75" s="26">
        <f>+V$71</f>
        <v>0</v>
      </c>
      <c r="W75" s="232"/>
      <c r="X75" s="447"/>
      <c r="Y75" s="414">
        <f t="shared" si="27"/>
        <v>0</v>
      </c>
      <c r="Z75" s="27">
        <f t="shared" si="28"/>
        <v>0</v>
      </c>
      <c r="AA75" s="43"/>
    </row>
    <row r="76" spans="1:29" ht="27.75" customHeight="1">
      <c r="A76" s="127"/>
      <c r="B76" s="626"/>
      <c r="C76" s="224" t="s">
        <v>85</v>
      </c>
      <c r="D76" s="411">
        <v>740</v>
      </c>
      <c r="E76" s="414">
        <f>ROUND(F76*D76/100,-1)</f>
        <v>0</v>
      </c>
      <c r="F76" s="26">
        <f t="shared" si="29"/>
        <v>0</v>
      </c>
      <c r="G76" s="280"/>
      <c r="H76" s="447">
        <v>0</v>
      </c>
      <c r="I76" s="414">
        <f t="shared" ref="I76:I78" si="31">ROUND(K76*H76/100,-1)</f>
        <v>0</v>
      </c>
      <c r="J76" s="62"/>
      <c r="K76" s="280"/>
      <c r="L76" s="447">
        <v>0</v>
      </c>
      <c r="M76" s="414">
        <f t="shared" si="24"/>
        <v>0</v>
      </c>
      <c r="N76" s="62"/>
      <c r="O76" s="233"/>
      <c r="P76" s="447"/>
      <c r="Q76" s="414">
        <f t="shared" si="25"/>
        <v>0</v>
      </c>
      <c r="R76" s="62"/>
      <c r="S76" s="233"/>
      <c r="T76" s="447"/>
      <c r="U76" s="414">
        <f t="shared" si="26"/>
        <v>0</v>
      </c>
      <c r="V76" s="62"/>
      <c r="W76" s="624" t="s">
        <v>380</v>
      </c>
      <c r="X76" s="447"/>
      <c r="Y76" s="414"/>
      <c r="Z76" s="27">
        <f t="shared" si="28"/>
        <v>0</v>
      </c>
      <c r="AA76" s="43"/>
    </row>
    <row r="77" spans="1:29" ht="27.75" customHeight="1">
      <c r="A77" s="127"/>
      <c r="B77" s="626"/>
      <c r="C77" s="224" t="s">
        <v>233</v>
      </c>
      <c r="D77" s="411">
        <v>2960</v>
      </c>
      <c r="E77" s="414">
        <f>ROUND(F77*D77/100,-1)</f>
        <v>0</v>
      </c>
      <c r="F77" s="26">
        <f t="shared" si="29"/>
        <v>0</v>
      </c>
      <c r="G77" s="280"/>
      <c r="H77" s="447"/>
      <c r="I77" s="414">
        <f t="shared" si="31"/>
        <v>0</v>
      </c>
      <c r="J77" s="72"/>
      <c r="K77" s="280"/>
      <c r="L77" s="447"/>
      <c r="M77" s="414">
        <f t="shared" si="24"/>
        <v>0</v>
      </c>
      <c r="N77" s="72"/>
      <c r="O77" s="233"/>
      <c r="P77" s="447"/>
      <c r="Q77" s="414">
        <f t="shared" si="25"/>
        <v>0</v>
      </c>
      <c r="R77" s="72"/>
      <c r="S77" s="233"/>
      <c r="T77" s="447"/>
      <c r="U77" s="414">
        <f t="shared" si="26"/>
        <v>0</v>
      </c>
      <c r="V77" s="72"/>
      <c r="W77" s="624" t="s">
        <v>379</v>
      </c>
      <c r="X77" s="541"/>
      <c r="Y77" s="414"/>
      <c r="Z77" s="27">
        <f t="shared" si="28"/>
        <v>0</v>
      </c>
      <c r="AA77" s="43"/>
      <c r="AB77" s="54"/>
    </row>
    <row r="78" spans="1:29" ht="27.75" customHeight="1">
      <c r="A78" s="127"/>
      <c r="B78" s="626"/>
      <c r="C78" s="224" t="s">
        <v>234</v>
      </c>
      <c r="D78" s="411">
        <v>2300</v>
      </c>
      <c r="E78" s="414">
        <f>ROUND(F78*D78/100,-1)</f>
        <v>0</v>
      </c>
      <c r="F78" s="26">
        <f t="shared" si="29"/>
        <v>0</v>
      </c>
      <c r="G78" s="280"/>
      <c r="H78" s="447"/>
      <c r="I78" s="414">
        <f t="shared" si="31"/>
        <v>0</v>
      </c>
      <c r="J78" s="72"/>
      <c r="K78" s="280"/>
      <c r="L78" s="447"/>
      <c r="M78" s="414">
        <f t="shared" si="24"/>
        <v>0</v>
      </c>
      <c r="N78" s="72"/>
      <c r="O78" s="233"/>
      <c r="P78" s="447"/>
      <c r="Q78" s="414">
        <f t="shared" si="25"/>
        <v>0</v>
      </c>
      <c r="R78" s="72"/>
      <c r="S78" s="233"/>
      <c r="T78" s="447"/>
      <c r="U78" s="414">
        <f t="shared" si="26"/>
        <v>0</v>
      </c>
      <c r="V78" s="72"/>
      <c r="W78" s="280"/>
      <c r="X78" s="447"/>
      <c r="Y78" s="414">
        <f t="shared" si="27"/>
        <v>0</v>
      </c>
      <c r="Z78" s="40"/>
      <c r="AA78" s="43"/>
    </row>
    <row r="79" spans="1:29" ht="27.75" customHeight="1" thickBot="1">
      <c r="A79" s="127"/>
      <c r="B79" s="626"/>
      <c r="C79" s="257" t="s">
        <v>362</v>
      </c>
      <c r="D79" s="420">
        <v>450</v>
      </c>
      <c r="E79" s="421">
        <f>ROUND(F79*D79/100,-1)</f>
        <v>0</v>
      </c>
      <c r="F79" s="58">
        <f t="shared" si="29"/>
        <v>0</v>
      </c>
      <c r="G79" s="279"/>
      <c r="H79" s="447"/>
      <c r="I79" s="414"/>
      <c r="J79" s="29"/>
      <c r="K79" s="279"/>
      <c r="L79" s="447"/>
      <c r="M79" s="414"/>
      <c r="N79" s="29"/>
      <c r="O79" s="233" t="s">
        <v>390</v>
      </c>
      <c r="P79" s="447">
        <v>870</v>
      </c>
      <c r="Q79" s="414">
        <f t="shared" si="25"/>
        <v>0</v>
      </c>
      <c r="R79" s="26">
        <f>+R$71</f>
        <v>0</v>
      </c>
      <c r="S79" s="233" t="s">
        <v>24</v>
      </c>
      <c r="T79" s="447">
        <v>900</v>
      </c>
      <c r="U79" s="414">
        <f t="shared" si="26"/>
        <v>0</v>
      </c>
      <c r="V79" s="26">
        <f>+V$71</f>
        <v>0</v>
      </c>
      <c r="W79" s="279"/>
      <c r="X79" s="447"/>
      <c r="Y79" s="414"/>
      <c r="Z79" s="40"/>
      <c r="AA79" s="43"/>
    </row>
    <row r="80" spans="1:29" ht="27.75" customHeight="1" thickBot="1">
      <c r="A80" s="125"/>
      <c r="B80" s="165">
        <f>+D80+L80+P80+T80+X80+H80</f>
        <v>28700</v>
      </c>
      <c r="C80" s="258" t="s">
        <v>20</v>
      </c>
      <c r="D80" s="445">
        <f>SUBTOTAL(9,D72:D79)</f>
        <v>18320</v>
      </c>
      <c r="E80" s="441">
        <f>SUBTOTAL(9,E72:E79)</f>
        <v>0</v>
      </c>
      <c r="F80" s="36"/>
      <c r="G80" s="258" t="s">
        <v>20</v>
      </c>
      <c r="H80" s="440">
        <f>SUBTOTAL(9,H72:H79)</f>
        <v>250</v>
      </c>
      <c r="I80" s="475">
        <f>SUBTOTAL(9,I72:I79)</f>
        <v>0</v>
      </c>
      <c r="J80" s="36"/>
      <c r="K80" s="258" t="s">
        <v>20</v>
      </c>
      <c r="L80" s="440">
        <f>SUBTOTAL(9,L72:L79)</f>
        <v>300</v>
      </c>
      <c r="M80" s="475">
        <f>SUBTOTAL(9,M72:M79)</f>
        <v>0</v>
      </c>
      <c r="N80" s="36"/>
      <c r="O80" s="251" t="s">
        <v>18</v>
      </c>
      <c r="P80" s="440">
        <f>SUBTOTAL(9,P72:P79)</f>
        <v>3210</v>
      </c>
      <c r="Q80" s="475">
        <f>SUBTOTAL(9,Q72:Q79)</f>
        <v>0</v>
      </c>
      <c r="R80" s="36"/>
      <c r="S80" s="251" t="s">
        <v>18</v>
      </c>
      <c r="T80" s="440">
        <f>SUBTOTAL(9,T72:T79)</f>
        <v>4120</v>
      </c>
      <c r="U80" s="475">
        <f>SUBTOTAL(9,U72:U79)</f>
        <v>0</v>
      </c>
      <c r="V80" s="36"/>
      <c r="W80" s="251" t="s">
        <v>18</v>
      </c>
      <c r="X80" s="440">
        <f>SUBTOTAL(9,X72:X79)</f>
        <v>2500</v>
      </c>
      <c r="Y80" s="441">
        <f>SUBTOTAL(9,Y72:Y79)</f>
        <v>0</v>
      </c>
      <c r="Z80" s="37"/>
    </row>
    <row r="81" spans="1:28" ht="27.75" customHeight="1" thickBot="1">
      <c r="A81" s="115"/>
      <c r="B81" s="167">
        <f>+$C$1</f>
        <v>0</v>
      </c>
      <c r="C81" s="252" t="str">
        <f>IF(E86+M86+Q86+U86+Y86&gt;0,"島原市 " &amp; TEXT(E86+M86+Q86+U86+Y86,"#,###,###枚"),"島原市")</f>
        <v>島原市</v>
      </c>
      <c r="D81" s="435"/>
      <c r="E81" s="436"/>
      <c r="F81" s="116">
        <f>+B81</f>
        <v>0</v>
      </c>
      <c r="G81" s="275"/>
      <c r="H81" s="472"/>
      <c r="I81" s="473"/>
      <c r="J81" s="117"/>
      <c r="K81" s="275"/>
      <c r="L81" s="472"/>
      <c r="M81" s="473"/>
      <c r="N81" s="117">
        <f>+B81</f>
        <v>0</v>
      </c>
      <c r="O81" s="275"/>
      <c r="P81" s="472"/>
      <c r="Q81" s="473"/>
      <c r="R81" s="117">
        <f>+B81</f>
        <v>0</v>
      </c>
      <c r="S81" s="275"/>
      <c r="T81" s="472"/>
      <c r="U81" s="473"/>
      <c r="V81" s="117">
        <f>+B81</f>
        <v>0</v>
      </c>
      <c r="W81" s="275"/>
      <c r="X81" s="472"/>
      <c r="Y81" s="536"/>
      <c r="Z81" s="118">
        <f>+B81</f>
        <v>0</v>
      </c>
    </row>
    <row r="82" spans="1:28" ht="27.75" customHeight="1">
      <c r="A82" s="131"/>
      <c r="B82" s="625" t="s">
        <v>25</v>
      </c>
      <c r="C82" s="255" t="s">
        <v>26</v>
      </c>
      <c r="D82" s="446">
        <v>1900</v>
      </c>
      <c r="E82" s="419">
        <f>ROUND(F82*D82/100,-1)</f>
        <v>0</v>
      </c>
      <c r="F82" s="22">
        <f>+F$81</f>
        <v>0</v>
      </c>
      <c r="G82" s="278"/>
      <c r="H82" s="446"/>
      <c r="I82" s="419"/>
      <c r="J82" s="133"/>
      <c r="K82" s="278" t="s">
        <v>27</v>
      </c>
      <c r="L82" s="446">
        <v>240</v>
      </c>
      <c r="M82" s="419">
        <f>ROUND(N82*L82/100,-1)</f>
        <v>0</v>
      </c>
      <c r="N82" s="22">
        <f>+N$81</f>
        <v>0</v>
      </c>
      <c r="O82" s="278" t="s">
        <v>237</v>
      </c>
      <c r="P82" s="446">
        <v>160</v>
      </c>
      <c r="Q82" s="419">
        <f>ROUND(R82*P82/100,-1)</f>
        <v>0</v>
      </c>
      <c r="R82" s="22">
        <f>+R$81</f>
        <v>0</v>
      </c>
      <c r="S82" s="278" t="s">
        <v>28</v>
      </c>
      <c r="T82" s="446">
        <v>300</v>
      </c>
      <c r="U82" s="419">
        <f>ROUND(V82*T82/100,-1)</f>
        <v>0</v>
      </c>
      <c r="V82" s="22">
        <f>+V$81</f>
        <v>0</v>
      </c>
      <c r="W82" s="253" t="s">
        <v>238</v>
      </c>
      <c r="X82" s="446">
        <v>640</v>
      </c>
      <c r="Y82" s="419">
        <f>ROUND(Z82*X82/100,-1)</f>
        <v>0</v>
      </c>
      <c r="Z82" s="24">
        <f>+Z$81</f>
        <v>0</v>
      </c>
      <c r="AA82" s="43"/>
      <c r="AB82" s="54"/>
    </row>
    <row r="83" spans="1:28" ht="27.75" customHeight="1">
      <c r="A83" s="131"/>
      <c r="B83" s="626"/>
      <c r="C83" s="224" t="s">
        <v>29</v>
      </c>
      <c r="D83" s="447">
        <v>1300</v>
      </c>
      <c r="E83" s="414">
        <f>ROUND(F83*D83/100,-1)</f>
        <v>0</v>
      </c>
      <c r="F83" s="25">
        <f>+F$81</f>
        <v>0</v>
      </c>
      <c r="G83" s="280"/>
      <c r="H83" s="447"/>
      <c r="I83" s="414"/>
      <c r="J83" s="31"/>
      <c r="K83" s="280" t="s">
        <v>30</v>
      </c>
      <c r="L83" s="447">
        <v>160</v>
      </c>
      <c r="M83" s="414">
        <f>ROUND(N83*L83/100,-1)</f>
        <v>0</v>
      </c>
      <c r="N83" s="25">
        <f>+N$81</f>
        <v>0</v>
      </c>
      <c r="O83" s="280" t="s">
        <v>30</v>
      </c>
      <c r="P83" s="447">
        <v>460</v>
      </c>
      <c r="Q83" s="414">
        <f>ROUND(R83*P83/100,-1)</f>
        <v>0</v>
      </c>
      <c r="R83" s="25">
        <f>+R$81</f>
        <v>0</v>
      </c>
      <c r="S83" s="233"/>
      <c r="T83" s="447"/>
      <c r="U83" s="476"/>
      <c r="V83" s="72"/>
      <c r="W83" s="345" t="s">
        <v>239</v>
      </c>
      <c r="X83" s="447">
        <v>650</v>
      </c>
      <c r="Y83" s="414">
        <f>ROUND(Z83*X83/100,-1)</f>
        <v>0</v>
      </c>
      <c r="Z83" s="27">
        <f>+Z$81</f>
        <v>0</v>
      </c>
      <c r="AA83" s="43"/>
    </row>
    <row r="84" spans="1:28" ht="27.75" customHeight="1">
      <c r="A84" s="131"/>
      <c r="B84" s="626"/>
      <c r="C84" s="259" t="s">
        <v>235</v>
      </c>
      <c r="D84" s="411">
        <v>1160</v>
      </c>
      <c r="E84" s="414">
        <f>ROUND(F84*D84/100,-1)</f>
        <v>0</v>
      </c>
      <c r="F84" s="25">
        <f>+F$81</f>
        <v>0</v>
      </c>
      <c r="G84" s="282"/>
      <c r="H84" s="447"/>
      <c r="I84" s="476"/>
      <c r="J84" s="72"/>
      <c r="K84" s="282"/>
      <c r="L84" s="447"/>
      <c r="M84" s="476"/>
      <c r="N84" s="72"/>
      <c r="O84" s="232"/>
      <c r="P84" s="447"/>
      <c r="Q84" s="476"/>
      <c r="R84" s="72"/>
      <c r="S84" s="232"/>
      <c r="T84" s="447"/>
      <c r="U84" s="476"/>
      <c r="V84" s="72"/>
      <c r="W84" s="233"/>
      <c r="X84" s="447"/>
      <c r="Y84" s="476"/>
      <c r="Z84" s="45"/>
      <c r="AA84" s="43"/>
    </row>
    <row r="85" spans="1:28" ht="27.75" customHeight="1" thickBot="1">
      <c r="A85" s="131"/>
      <c r="B85" s="626"/>
      <c r="C85" s="260" t="s">
        <v>236</v>
      </c>
      <c r="D85" s="420">
        <v>550</v>
      </c>
      <c r="E85" s="421">
        <f>ROUND(F85*D85/100,-1)</f>
        <v>0</v>
      </c>
      <c r="F85" s="65">
        <f>+F$81</f>
        <v>0</v>
      </c>
      <c r="G85" s="283"/>
      <c r="H85" s="474"/>
      <c r="I85" s="477"/>
      <c r="J85" s="63"/>
      <c r="K85" s="283"/>
      <c r="L85" s="474"/>
      <c r="M85" s="477"/>
      <c r="N85" s="63"/>
      <c r="O85" s="340"/>
      <c r="P85" s="474"/>
      <c r="Q85" s="477"/>
      <c r="R85" s="63"/>
      <c r="S85" s="340"/>
      <c r="T85" s="474"/>
      <c r="U85" s="477"/>
      <c r="V85" s="63"/>
      <c r="W85" s="340"/>
      <c r="X85" s="474"/>
      <c r="Y85" s="477"/>
      <c r="Z85" s="66"/>
      <c r="AA85" s="43"/>
    </row>
    <row r="86" spans="1:28" ht="27.75" customHeight="1" thickBot="1">
      <c r="A86" s="125"/>
      <c r="B86" s="165">
        <f>+D86+L86+P86+T86+X86</f>
        <v>7520</v>
      </c>
      <c r="C86" s="261" t="s">
        <v>18</v>
      </c>
      <c r="D86" s="443">
        <f>SUBTOTAL(9,D82:D85)</f>
        <v>4910</v>
      </c>
      <c r="E86" s="448">
        <f>SUBTOTAL(9,E82:E85)</f>
        <v>0</v>
      </c>
      <c r="F86" s="61"/>
      <c r="G86" s="251" t="s">
        <v>18</v>
      </c>
      <c r="H86" s="443"/>
      <c r="I86" s="448"/>
      <c r="J86" s="61"/>
      <c r="K86" s="251" t="s">
        <v>18</v>
      </c>
      <c r="L86" s="443">
        <f>SUBTOTAL(9,L82:L85)</f>
        <v>400</v>
      </c>
      <c r="M86" s="448">
        <f>SUBTOTAL(9,M82:M85)</f>
        <v>0</v>
      </c>
      <c r="N86" s="61"/>
      <c r="O86" s="261" t="s">
        <v>18</v>
      </c>
      <c r="P86" s="443">
        <f>SUBTOTAL(9,P82:P85)</f>
        <v>620</v>
      </c>
      <c r="Q86" s="448">
        <f>SUBTOTAL(9,Q82:Q85)</f>
        <v>0</v>
      </c>
      <c r="R86" s="61"/>
      <c r="S86" s="251" t="s">
        <v>18</v>
      </c>
      <c r="T86" s="443">
        <f>SUBTOTAL(9,T82:T85)</f>
        <v>300</v>
      </c>
      <c r="U86" s="448">
        <f>SUBTOTAL(9,U82:U85)</f>
        <v>0</v>
      </c>
      <c r="V86" s="61"/>
      <c r="W86" s="261" t="s">
        <v>18</v>
      </c>
      <c r="X86" s="443">
        <f>SUBTOTAL(9,X82:X85)</f>
        <v>1290</v>
      </c>
      <c r="Y86" s="444">
        <f>SUBTOTAL(9,Y82:Y85)</f>
        <v>0</v>
      </c>
      <c r="Z86" s="37"/>
    </row>
    <row r="87" spans="1:28" ht="27.75" customHeight="1" thickBot="1">
      <c r="A87" s="115"/>
      <c r="B87" s="167">
        <f>+$C$1</f>
        <v>0</v>
      </c>
      <c r="C87" s="252" t="str">
        <f>IF(E98+M98+Q98+U98+Y98&gt;0,"雲仙市 " &amp; TEXT(E98+M98+Q98+U98+Y98,"#,###,###枚"),"雲仙市")</f>
        <v>雲仙市</v>
      </c>
      <c r="D87" s="435"/>
      <c r="E87" s="436"/>
      <c r="F87" s="116">
        <f>+B87</f>
        <v>0</v>
      </c>
      <c r="G87" s="275"/>
      <c r="H87" s="472"/>
      <c r="I87" s="473"/>
      <c r="J87" s="117"/>
      <c r="K87" s="275"/>
      <c r="L87" s="472"/>
      <c r="M87" s="473"/>
      <c r="N87" s="117"/>
      <c r="O87" s="275"/>
      <c r="P87" s="472"/>
      <c r="Q87" s="473"/>
      <c r="R87" s="117"/>
      <c r="S87" s="275"/>
      <c r="T87" s="472"/>
      <c r="U87" s="473"/>
      <c r="V87" s="117"/>
      <c r="W87" s="275"/>
      <c r="X87" s="472"/>
      <c r="Y87" s="536"/>
      <c r="Z87" s="118"/>
    </row>
    <row r="88" spans="1:28" ht="27.75" customHeight="1">
      <c r="A88" s="127"/>
      <c r="B88" s="625" t="s">
        <v>31</v>
      </c>
      <c r="C88" s="255" t="s">
        <v>240</v>
      </c>
      <c r="D88" s="412">
        <v>1710</v>
      </c>
      <c r="E88" s="419">
        <f t="shared" ref="E88:E97" si="32">ROUND(F88*D88/100,-1)</f>
        <v>0</v>
      </c>
      <c r="F88" s="22">
        <f t="shared" ref="F88:F97" si="33">+F$87</f>
        <v>0</v>
      </c>
      <c r="G88" s="284"/>
      <c r="H88" s="446"/>
      <c r="I88" s="419"/>
      <c r="J88" s="133"/>
      <c r="K88" s="284"/>
      <c r="L88" s="446"/>
      <c r="M88" s="419"/>
      <c r="N88" s="133"/>
      <c r="O88" s="341"/>
      <c r="P88" s="446"/>
      <c r="Q88" s="419"/>
      <c r="R88" s="133"/>
      <c r="S88" s="325"/>
      <c r="T88" s="418"/>
      <c r="U88" s="520"/>
      <c r="V88" s="133"/>
      <c r="W88" s="376"/>
      <c r="X88" s="446"/>
      <c r="Y88" s="419"/>
      <c r="Z88" s="39"/>
      <c r="AA88" s="43"/>
      <c r="AB88" s="54"/>
    </row>
    <row r="89" spans="1:28" ht="27.75" customHeight="1">
      <c r="A89" s="127"/>
      <c r="B89" s="626"/>
      <c r="C89" s="224" t="s">
        <v>241</v>
      </c>
      <c r="D89" s="411">
        <v>640</v>
      </c>
      <c r="E89" s="414">
        <f t="shared" si="32"/>
        <v>0</v>
      </c>
      <c r="F89" s="25">
        <f t="shared" si="33"/>
        <v>0</v>
      </c>
      <c r="G89" s="285"/>
      <c r="H89" s="447"/>
      <c r="I89" s="414"/>
      <c r="J89" s="62"/>
      <c r="K89" s="285"/>
      <c r="L89" s="447"/>
      <c r="M89" s="414"/>
      <c r="N89" s="62"/>
      <c r="O89" s="232"/>
      <c r="P89" s="447"/>
      <c r="Q89" s="414"/>
      <c r="R89" s="62"/>
      <c r="S89" s="232"/>
      <c r="T89" s="447"/>
      <c r="U89" s="414"/>
      <c r="V89" s="132"/>
      <c r="W89" s="289"/>
      <c r="X89" s="447"/>
      <c r="Y89" s="542"/>
      <c r="Z89" s="40"/>
      <c r="AA89" s="43"/>
    </row>
    <row r="90" spans="1:28" ht="27.75" customHeight="1">
      <c r="A90" s="127"/>
      <c r="B90" s="626"/>
      <c r="C90" s="259" t="s">
        <v>242</v>
      </c>
      <c r="D90" s="411">
        <v>740</v>
      </c>
      <c r="E90" s="414">
        <f t="shared" si="32"/>
        <v>0</v>
      </c>
      <c r="F90" s="25">
        <f t="shared" si="33"/>
        <v>0</v>
      </c>
      <c r="G90" s="282"/>
      <c r="H90" s="447"/>
      <c r="I90" s="414"/>
      <c r="J90" s="62"/>
      <c r="K90" s="282"/>
      <c r="L90" s="447"/>
      <c r="M90" s="414"/>
      <c r="N90" s="62"/>
      <c r="O90" s="232"/>
      <c r="P90" s="447"/>
      <c r="Q90" s="414"/>
      <c r="R90" s="62"/>
      <c r="S90" s="232"/>
      <c r="T90" s="447"/>
      <c r="U90" s="414"/>
      <c r="V90" s="132"/>
      <c r="W90" s="280"/>
      <c r="X90" s="447"/>
      <c r="Y90" s="414"/>
      <c r="Z90" s="83"/>
      <c r="AA90" s="43"/>
    </row>
    <row r="91" spans="1:28" ht="27.75" customHeight="1">
      <c r="A91" s="127"/>
      <c r="B91" s="626"/>
      <c r="C91" s="259" t="s">
        <v>243</v>
      </c>
      <c r="D91" s="411">
        <v>1450</v>
      </c>
      <c r="E91" s="414">
        <f t="shared" si="32"/>
        <v>0</v>
      </c>
      <c r="F91" s="25">
        <f t="shared" si="33"/>
        <v>0</v>
      </c>
      <c r="G91" s="282"/>
      <c r="H91" s="447"/>
      <c r="I91" s="414"/>
      <c r="J91" s="62"/>
      <c r="K91" s="282"/>
      <c r="L91" s="447"/>
      <c r="M91" s="414"/>
      <c r="N91" s="62"/>
      <c r="O91" s="232"/>
      <c r="P91" s="447"/>
      <c r="Q91" s="414"/>
      <c r="R91" s="62"/>
      <c r="S91" s="250"/>
      <c r="T91" s="415"/>
      <c r="U91" s="414"/>
      <c r="V91" s="31"/>
      <c r="W91" s="280"/>
      <c r="X91" s="447"/>
      <c r="Y91" s="414"/>
      <c r="Z91" s="83"/>
      <c r="AA91" s="43"/>
    </row>
    <row r="92" spans="1:28" ht="27.75" customHeight="1">
      <c r="A92" s="127"/>
      <c r="B92" s="626"/>
      <c r="C92" s="259" t="s">
        <v>244</v>
      </c>
      <c r="D92" s="411">
        <v>1390</v>
      </c>
      <c r="E92" s="414">
        <f t="shared" si="32"/>
        <v>0</v>
      </c>
      <c r="F92" s="25">
        <f t="shared" si="33"/>
        <v>0</v>
      </c>
      <c r="G92" s="282"/>
      <c r="H92" s="447"/>
      <c r="I92" s="414"/>
      <c r="J92" s="62"/>
      <c r="K92" s="282"/>
      <c r="L92" s="447"/>
      <c r="M92" s="414"/>
      <c r="N92" s="62"/>
      <c r="O92" s="232"/>
      <c r="P92" s="447"/>
      <c r="Q92" s="414"/>
      <c r="R92" s="62"/>
      <c r="S92" s="232"/>
      <c r="T92" s="447"/>
      <c r="U92" s="414"/>
      <c r="V92" s="132"/>
      <c r="W92" s="279"/>
      <c r="X92" s="447"/>
      <c r="Y92" s="414"/>
      <c r="Z92" s="40"/>
      <c r="AA92" s="43"/>
    </row>
    <row r="93" spans="1:28" ht="27.75" customHeight="1">
      <c r="A93" s="127"/>
      <c r="B93" s="626"/>
      <c r="C93" s="224" t="s">
        <v>365</v>
      </c>
      <c r="D93" s="411">
        <v>820</v>
      </c>
      <c r="E93" s="414">
        <f t="shared" si="32"/>
        <v>0</v>
      </c>
      <c r="F93" s="25">
        <f t="shared" si="33"/>
        <v>0</v>
      </c>
      <c r="G93" s="282"/>
      <c r="H93" s="447"/>
      <c r="I93" s="414"/>
      <c r="J93" s="62"/>
      <c r="K93" s="282"/>
      <c r="L93" s="447"/>
      <c r="M93" s="414"/>
      <c r="N93" s="62"/>
      <c r="O93" s="232"/>
      <c r="P93" s="447"/>
      <c r="Q93" s="414"/>
      <c r="R93" s="62"/>
      <c r="S93" s="232"/>
      <c r="T93" s="447"/>
      <c r="U93" s="414"/>
      <c r="V93" s="132"/>
      <c r="W93" s="232"/>
      <c r="X93" s="447"/>
      <c r="Y93" s="414"/>
      <c r="Z93" s="83"/>
      <c r="AA93" s="43"/>
    </row>
    <row r="94" spans="1:28" ht="27.75" customHeight="1">
      <c r="A94" s="127"/>
      <c r="B94" s="626"/>
      <c r="C94" s="214" t="s">
        <v>245</v>
      </c>
      <c r="D94" s="410">
        <v>1210</v>
      </c>
      <c r="E94" s="414">
        <f t="shared" si="32"/>
        <v>0</v>
      </c>
      <c r="F94" s="25">
        <f t="shared" si="33"/>
        <v>0</v>
      </c>
      <c r="G94" s="282"/>
      <c r="H94" s="447"/>
      <c r="I94" s="414"/>
      <c r="J94" s="62"/>
      <c r="K94" s="282"/>
      <c r="L94" s="447"/>
      <c r="M94" s="414"/>
      <c r="N94" s="62"/>
      <c r="O94" s="232"/>
      <c r="P94" s="447"/>
      <c r="Q94" s="414"/>
      <c r="R94" s="62"/>
      <c r="S94" s="256"/>
      <c r="T94" s="447"/>
      <c r="U94" s="414"/>
      <c r="V94" s="31"/>
      <c r="W94" s="250"/>
      <c r="X94" s="438"/>
      <c r="Y94" s="425"/>
      <c r="Z94" s="40"/>
      <c r="AA94" s="43"/>
    </row>
    <row r="95" spans="1:28" ht="27.75" customHeight="1">
      <c r="A95" s="127"/>
      <c r="B95" s="626"/>
      <c r="C95" s="259" t="s">
        <v>246</v>
      </c>
      <c r="D95" s="411">
        <v>100</v>
      </c>
      <c r="E95" s="414">
        <f t="shared" si="32"/>
        <v>0</v>
      </c>
      <c r="F95" s="25">
        <f t="shared" si="33"/>
        <v>0</v>
      </c>
      <c r="G95" s="282"/>
      <c r="H95" s="447"/>
      <c r="I95" s="414"/>
      <c r="J95" s="62"/>
      <c r="K95" s="282"/>
      <c r="L95" s="447"/>
      <c r="M95" s="414"/>
      <c r="N95" s="62"/>
      <c r="O95" s="232"/>
      <c r="P95" s="447"/>
      <c r="Q95" s="414"/>
      <c r="R95" s="62"/>
      <c r="S95" s="232"/>
      <c r="T95" s="447"/>
      <c r="U95" s="414"/>
      <c r="V95" s="62"/>
      <c r="W95" s="233"/>
      <c r="X95" s="447"/>
      <c r="Y95" s="414"/>
      <c r="Z95" s="129"/>
      <c r="AA95" s="43"/>
    </row>
    <row r="96" spans="1:28" ht="27.75" customHeight="1">
      <c r="A96" s="127"/>
      <c r="B96" s="626"/>
      <c r="C96" s="262" t="s">
        <v>247</v>
      </c>
      <c r="D96" s="449">
        <v>220</v>
      </c>
      <c r="E96" s="414">
        <f t="shared" si="32"/>
        <v>0</v>
      </c>
      <c r="F96" s="25">
        <f t="shared" si="33"/>
        <v>0</v>
      </c>
      <c r="G96" s="286"/>
      <c r="H96" s="447"/>
      <c r="I96" s="414"/>
      <c r="J96" s="62"/>
      <c r="K96" s="286"/>
      <c r="L96" s="447"/>
      <c r="M96" s="414"/>
      <c r="N96" s="62"/>
      <c r="O96" s="232"/>
      <c r="P96" s="447"/>
      <c r="Q96" s="414"/>
      <c r="R96" s="62"/>
      <c r="S96" s="232"/>
      <c r="T96" s="447"/>
      <c r="U96" s="414"/>
      <c r="V96" s="62"/>
      <c r="W96" s="232"/>
      <c r="X96" s="447"/>
      <c r="Y96" s="414"/>
      <c r="Z96" s="129"/>
      <c r="AA96" s="43"/>
    </row>
    <row r="97" spans="1:28" ht="27.75" customHeight="1" thickBot="1">
      <c r="A97" s="127"/>
      <c r="B97" s="626"/>
      <c r="C97" s="257" t="s">
        <v>248</v>
      </c>
      <c r="D97" s="420">
        <v>690</v>
      </c>
      <c r="E97" s="421">
        <f t="shared" si="32"/>
        <v>0</v>
      </c>
      <c r="F97" s="65">
        <f t="shared" si="33"/>
        <v>0</v>
      </c>
      <c r="G97" s="287"/>
      <c r="H97" s="474"/>
      <c r="I97" s="421"/>
      <c r="J97" s="67"/>
      <c r="K97" s="287"/>
      <c r="L97" s="474"/>
      <c r="M97" s="421"/>
      <c r="N97" s="67"/>
      <c r="O97" s="340"/>
      <c r="P97" s="474"/>
      <c r="Q97" s="421"/>
      <c r="R97" s="67"/>
      <c r="S97" s="340"/>
      <c r="T97" s="474"/>
      <c r="U97" s="421"/>
      <c r="V97" s="67"/>
      <c r="W97" s="236"/>
      <c r="X97" s="474"/>
      <c r="Y97" s="421"/>
      <c r="Z97" s="130"/>
      <c r="AA97" s="43"/>
    </row>
    <row r="98" spans="1:28" ht="27.75" customHeight="1" thickBot="1">
      <c r="A98" s="125"/>
      <c r="B98" s="165">
        <f>+D98+L98+P98+T98+X98</f>
        <v>8970</v>
      </c>
      <c r="C98" s="258" t="s">
        <v>20</v>
      </c>
      <c r="D98" s="440">
        <f>SUBTOTAL(9,D88:D97)</f>
        <v>8970</v>
      </c>
      <c r="E98" s="441">
        <f>SUBTOTAL(9,E88:E97)</f>
        <v>0</v>
      </c>
      <c r="F98" s="36"/>
      <c r="G98" s="251" t="s">
        <v>18</v>
      </c>
      <c r="H98" s="440"/>
      <c r="I98" s="441"/>
      <c r="J98" s="36"/>
      <c r="K98" s="251" t="s">
        <v>18</v>
      </c>
      <c r="L98" s="440"/>
      <c r="M98" s="441"/>
      <c r="N98" s="36"/>
      <c r="O98" s="254" t="s">
        <v>20</v>
      </c>
      <c r="P98" s="440"/>
      <c r="Q98" s="441"/>
      <c r="R98" s="36"/>
      <c r="S98" s="251" t="s">
        <v>18</v>
      </c>
      <c r="T98" s="440">
        <f>SUBTOTAL(9,T88:T97)</f>
        <v>0</v>
      </c>
      <c r="U98" s="441">
        <f>SUBTOTAL(9,U88:U97)</f>
        <v>0</v>
      </c>
      <c r="V98" s="36"/>
      <c r="W98" s="261" t="s">
        <v>18</v>
      </c>
      <c r="X98" s="440">
        <f>SUBTOTAL(9,X88:X97)</f>
        <v>0</v>
      </c>
      <c r="Y98" s="441">
        <f>SUBTOTAL(9,Y88:Y97)</f>
        <v>0</v>
      </c>
      <c r="Z98" s="37"/>
    </row>
    <row r="99" spans="1:28" ht="27.75" customHeight="1" thickBot="1">
      <c r="A99" s="115"/>
      <c r="B99" s="167">
        <f>+$C$1</f>
        <v>0</v>
      </c>
      <c r="C99" s="252" t="str">
        <f>IF(E106+M106+Q106+U106+Y106&gt;0,"南島原市 " &amp; TEXT(E106+M106+Q106+U106+Y106,"#,###,###枚"),"南島原市")</f>
        <v>南島原市</v>
      </c>
      <c r="D99" s="435"/>
      <c r="E99" s="436"/>
      <c r="F99" s="116">
        <f>+B99</f>
        <v>0</v>
      </c>
      <c r="G99" s="275"/>
      <c r="H99" s="472"/>
      <c r="I99" s="473"/>
      <c r="J99" s="117"/>
      <c r="K99" s="275"/>
      <c r="L99" s="472"/>
      <c r="M99" s="473"/>
      <c r="N99" s="117">
        <f>+B99</f>
        <v>0</v>
      </c>
      <c r="O99" s="275"/>
      <c r="P99" s="472"/>
      <c r="Q99" s="473"/>
      <c r="R99" s="117">
        <f>+B99</f>
        <v>0</v>
      </c>
      <c r="S99" s="275"/>
      <c r="T99" s="472"/>
      <c r="U99" s="473"/>
      <c r="V99" s="117">
        <f>+B99</f>
        <v>0</v>
      </c>
      <c r="W99" s="275"/>
      <c r="X99" s="472"/>
      <c r="Y99" s="536"/>
      <c r="Z99" s="118">
        <f>+B99</f>
        <v>0</v>
      </c>
    </row>
    <row r="100" spans="1:28" ht="27.75" customHeight="1">
      <c r="A100" s="127"/>
      <c r="B100" s="625" t="s">
        <v>32</v>
      </c>
      <c r="C100" s="255" t="s">
        <v>249</v>
      </c>
      <c r="D100" s="412">
        <v>880</v>
      </c>
      <c r="E100" s="419">
        <f t="shared" ref="E100:E102" si="34">ROUND(F100*D100/100,-1)</f>
        <v>0</v>
      </c>
      <c r="F100" s="22">
        <f t="shared" ref="F100:F105" si="35">+F$99</f>
        <v>0</v>
      </c>
      <c r="G100" s="288"/>
      <c r="H100" s="446"/>
      <c r="I100" s="419"/>
      <c r="J100" s="68"/>
      <c r="K100" s="288"/>
      <c r="L100" s="446"/>
      <c r="M100" s="419"/>
      <c r="N100" s="68"/>
      <c r="O100" s="342"/>
      <c r="P100" s="446"/>
      <c r="Q100" s="419"/>
      <c r="R100" s="68"/>
      <c r="S100" s="253" t="s">
        <v>316</v>
      </c>
      <c r="T100" s="446">
        <v>350</v>
      </c>
      <c r="U100" s="419">
        <f>ROUND(V100*T100/100,-1)</f>
        <v>0</v>
      </c>
      <c r="V100" s="22">
        <f>+V$99</f>
        <v>0</v>
      </c>
      <c r="W100" s="350"/>
      <c r="X100" s="446"/>
      <c r="Y100" s="419"/>
      <c r="Z100" s="133"/>
      <c r="AA100" s="43"/>
      <c r="AB100" s="54"/>
    </row>
    <row r="101" spans="1:28" ht="27.75" customHeight="1">
      <c r="A101" s="127"/>
      <c r="B101" s="626"/>
      <c r="C101" s="224" t="s">
        <v>33</v>
      </c>
      <c r="D101" s="411">
        <v>770</v>
      </c>
      <c r="E101" s="414">
        <f t="shared" si="34"/>
        <v>0</v>
      </c>
      <c r="F101" s="25">
        <f t="shared" si="35"/>
        <v>0</v>
      </c>
      <c r="G101" s="280"/>
      <c r="H101" s="447"/>
      <c r="I101" s="414"/>
      <c r="J101" s="31"/>
      <c r="K101" s="279"/>
      <c r="L101" s="447"/>
      <c r="M101" s="414"/>
      <c r="N101" s="25">
        <f>+N$99</f>
        <v>0</v>
      </c>
      <c r="O101" s="286"/>
      <c r="P101" s="447"/>
      <c r="Q101" s="414"/>
      <c r="R101" s="62"/>
      <c r="S101" s="345"/>
      <c r="T101" s="447"/>
      <c r="U101" s="414"/>
      <c r="V101" s="71"/>
      <c r="W101" s="345" t="s">
        <v>252</v>
      </c>
      <c r="X101" s="447">
        <v>370</v>
      </c>
      <c r="Y101" s="414">
        <f>ROUND(Z101*X101/100,-1)</f>
        <v>0</v>
      </c>
      <c r="Z101" s="25">
        <f>+Z$99</f>
        <v>0</v>
      </c>
      <c r="AA101" s="43"/>
    </row>
    <row r="102" spans="1:28" ht="27.75" customHeight="1">
      <c r="A102" s="127"/>
      <c r="B102" s="626"/>
      <c r="C102" s="224" t="s">
        <v>327</v>
      </c>
      <c r="D102" s="411">
        <v>1850</v>
      </c>
      <c r="E102" s="414">
        <f t="shared" si="34"/>
        <v>0</v>
      </c>
      <c r="F102" s="25">
        <f t="shared" si="35"/>
        <v>0</v>
      </c>
      <c r="G102" s="289"/>
      <c r="H102" s="447"/>
      <c r="I102" s="414"/>
      <c r="J102" s="31"/>
      <c r="K102" s="289"/>
      <c r="L102" s="447"/>
      <c r="M102" s="414"/>
      <c r="N102" s="31"/>
      <c r="O102" s="286"/>
      <c r="P102" s="447"/>
      <c r="Q102" s="414"/>
      <c r="R102" s="62"/>
      <c r="S102" s="345"/>
      <c r="T102" s="447"/>
      <c r="U102" s="414"/>
      <c r="V102" s="71"/>
      <c r="W102" s="256"/>
      <c r="X102" s="447"/>
      <c r="Y102" s="414"/>
      <c r="Z102" s="25">
        <f>+Z$99</f>
        <v>0</v>
      </c>
      <c r="AA102" s="43"/>
    </row>
    <row r="103" spans="1:28" ht="27.75" customHeight="1">
      <c r="A103" s="127"/>
      <c r="B103" s="626"/>
      <c r="C103" s="215" t="s">
        <v>321</v>
      </c>
      <c r="D103" s="410">
        <v>1770</v>
      </c>
      <c r="E103" s="425">
        <f>ROUND(F103*D103/100,-1)</f>
        <v>0</v>
      </c>
      <c r="F103" s="25">
        <f t="shared" si="35"/>
        <v>0</v>
      </c>
      <c r="G103" s="290"/>
      <c r="H103" s="442"/>
      <c r="I103" s="414"/>
      <c r="J103" s="31"/>
      <c r="K103" s="290"/>
      <c r="L103" s="442"/>
      <c r="M103" s="414"/>
      <c r="N103" s="31"/>
      <c r="O103" s="280" t="s">
        <v>96</v>
      </c>
      <c r="P103" s="447">
        <v>70</v>
      </c>
      <c r="Q103" s="414">
        <f>ROUND(R104*P103/100,-1)</f>
        <v>0</v>
      </c>
      <c r="R103" s="62"/>
      <c r="S103" s="345"/>
      <c r="T103" s="447"/>
      <c r="U103" s="414"/>
      <c r="V103" s="71"/>
      <c r="W103" s="568"/>
      <c r="X103" s="447"/>
      <c r="Y103" s="414"/>
      <c r="Z103" s="132"/>
      <c r="AA103" s="43"/>
    </row>
    <row r="104" spans="1:28" ht="27.75" customHeight="1">
      <c r="A104" s="127"/>
      <c r="B104" s="626"/>
      <c r="C104" s="224" t="s">
        <v>250</v>
      </c>
      <c r="D104" s="411">
        <v>840</v>
      </c>
      <c r="E104" s="414">
        <f>ROUND(F104*D104/100,-1)</f>
        <v>0</v>
      </c>
      <c r="F104" s="25">
        <f t="shared" si="35"/>
        <v>0</v>
      </c>
      <c r="G104" s="291"/>
      <c r="H104" s="442"/>
      <c r="I104" s="425"/>
      <c r="J104" s="71"/>
      <c r="K104" s="291"/>
      <c r="L104" s="442"/>
      <c r="M104" s="425"/>
      <c r="N104" s="71"/>
      <c r="O104" s="599"/>
      <c r="P104" s="600"/>
      <c r="Q104" s="601"/>
      <c r="R104" s="25">
        <f>+R$99</f>
        <v>0</v>
      </c>
      <c r="S104" s="345"/>
      <c r="T104" s="447"/>
      <c r="U104" s="414"/>
      <c r="V104" s="71"/>
      <c r="W104" s="280" t="s">
        <v>253</v>
      </c>
      <c r="X104" s="447">
        <v>140</v>
      </c>
      <c r="Y104" s="414">
        <f t="shared" ref="Y104:Y105" si="36">ROUND(Z104*X104/100,-1)</f>
        <v>0</v>
      </c>
      <c r="Z104" s="25">
        <f>+Z$99</f>
        <v>0</v>
      </c>
      <c r="AA104" s="43"/>
    </row>
    <row r="105" spans="1:28" ht="27.75" customHeight="1" thickBot="1">
      <c r="A105" s="127"/>
      <c r="B105" s="626"/>
      <c r="C105" s="260" t="s">
        <v>251</v>
      </c>
      <c r="D105" s="420">
        <v>1130</v>
      </c>
      <c r="E105" s="421">
        <f>ROUND(F105*D105/100,-1)</f>
        <v>0</v>
      </c>
      <c r="F105" s="65">
        <f t="shared" si="35"/>
        <v>0</v>
      </c>
      <c r="G105" s="292"/>
      <c r="H105" s="442"/>
      <c r="I105" s="414"/>
      <c r="J105" s="71"/>
      <c r="K105" s="292"/>
      <c r="L105" s="442"/>
      <c r="M105" s="414"/>
      <c r="N105" s="71"/>
      <c r="O105" s="602"/>
      <c r="P105" s="474"/>
      <c r="Q105" s="421"/>
      <c r="R105" s="62"/>
      <c r="S105" s="345"/>
      <c r="T105" s="447"/>
      <c r="U105" s="414"/>
      <c r="V105" s="62"/>
      <c r="W105" s="357" t="s">
        <v>254</v>
      </c>
      <c r="X105" s="474">
        <v>230</v>
      </c>
      <c r="Y105" s="421">
        <f t="shared" si="36"/>
        <v>0</v>
      </c>
      <c r="Z105" s="25">
        <f>+Z$99</f>
        <v>0</v>
      </c>
      <c r="AA105" s="43"/>
    </row>
    <row r="106" spans="1:28" ht="27.75" customHeight="1" thickBot="1">
      <c r="A106" s="125"/>
      <c r="B106" s="165">
        <f>+D106+L106+P106+T106+X106</f>
        <v>8400</v>
      </c>
      <c r="C106" s="258" t="s">
        <v>20</v>
      </c>
      <c r="D106" s="440">
        <f>SUBTOTAL(9,D100:D105)</f>
        <v>7240</v>
      </c>
      <c r="E106" s="441">
        <f>SUBTOTAL(9,E100:E105)</f>
        <v>0</v>
      </c>
      <c r="F106" s="36"/>
      <c r="G106" s="251" t="s">
        <v>18</v>
      </c>
      <c r="H106" s="440"/>
      <c r="I106" s="441"/>
      <c r="J106" s="36"/>
      <c r="K106" s="251" t="s">
        <v>18</v>
      </c>
      <c r="L106" s="440">
        <f>SUBTOTAL(9,L100:L105)</f>
        <v>0</v>
      </c>
      <c r="M106" s="441">
        <f>SUBTOTAL(9,M100:M105)</f>
        <v>0</v>
      </c>
      <c r="N106" s="36"/>
      <c r="O106" s="254" t="s">
        <v>18</v>
      </c>
      <c r="P106" s="443">
        <f>SUBTOTAL(9,P100:P105)</f>
        <v>70</v>
      </c>
      <c r="Q106" s="444">
        <f>SUBTOTAL(9,Q100:Q105)</f>
        <v>0</v>
      </c>
      <c r="R106" s="36"/>
      <c r="S106" s="251" t="s">
        <v>18</v>
      </c>
      <c r="T106" s="440">
        <f>SUBTOTAL(9,T100:T105)</f>
        <v>350</v>
      </c>
      <c r="U106" s="441">
        <f>SUBTOTAL(9,U100:U105)</f>
        <v>0</v>
      </c>
      <c r="V106" s="36"/>
      <c r="W106" s="261" t="s">
        <v>18</v>
      </c>
      <c r="X106" s="440">
        <f>SUBTOTAL(9,X100:X105)</f>
        <v>740</v>
      </c>
      <c r="Y106" s="441">
        <f>SUBTOTAL(9,Y100:Y105)</f>
        <v>0</v>
      </c>
      <c r="Z106" s="49"/>
    </row>
    <row r="107" spans="1:28" ht="27.75" customHeight="1" thickBot="1">
      <c r="A107" s="115"/>
      <c r="B107" s="167">
        <f>+$C$1</f>
        <v>0</v>
      </c>
      <c r="C107" s="252" t="str">
        <f>IF(E114+M114+Q114+U114+Y114+I114&gt;0,"大村市 " &amp; TEXT(E114+M114+Q114+U114+Y114+I114,"#,###,###枚"),"大村市")</f>
        <v>大村市</v>
      </c>
      <c r="D107" s="435"/>
      <c r="E107" s="436"/>
      <c r="F107" s="116">
        <f>+B107</f>
        <v>0</v>
      </c>
      <c r="G107" s="275"/>
      <c r="H107" s="472"/>
      <c r="I107" s="473"/>
      <c r="J107" s="117">
        <f>+$B$107</f>
        <v>0</v>
      </c>
      <c r="K107" s="275"/>
      <c r="L107" s="472"/>
      <c r="M107" s="473"/>
      <c r="N107" s="117">
        <f>+B107</f>
        <v>0</v>
      </c>
      <c r="O107" s="275"/>
      <c r="P107" s="472"/>
      <c r="Q107" s="473"/>
      <c r="R107" s="117">
        <f>+B107</f>
        <v>0</v>
      </c>
      <c r="S107" s="275"/>
      <c r="T107" s="472"/>
      <c r="U107" s="473"/>
      <c r="V107" s="117">
        <f>+B107</f>
        <v>0</v>
      </c>
      <c r="W107" s="275"/>
      <c r="X107" s="472"/>
      <c r="Y107" s="536"/>
      <c r="Z107" s="118">
        <f>+B107</f>
        <v>0</v>
      </c>
    </row>
    <row r="108" spans="1:28" ht="27.75" customHeight="1">
      <c r="A108" s="127"/>
      <c r="B108" s="625" t="s">
        <v>76</v>
      </c>
      <c r="C108" s="255" t="s">
        <v>255</v>
      </c>
      <c r="D108" s="412">
        <v>2190</v>
      </c>
      <c r="E108" s="413">
        <f t="shared" ref="E108:E113" si="37">ROUND(F108*D108/100,-1)</f>
        <v>0</v>
      </c>
      <c r="F108" s="22">
        <f t="shared" ref="F108:F113" si="38">+F$107</f>
        <v>0</v>
      </c>
      <c r="G108" s="293"/>
      <c r="H108" s="446"/>
      <c r="I108" s="413"/>
      <c r="J108" s="133"/>
      <c r="K108" s="329"/>
      <c r="L108" s="446"/>
      <c r="M108" s="413"/>
      <c r="N108" s="133"/>
      <c r="O108" s="339"/>
      <c r="P108" s="446"/>
      <c r="Q108" s="413"/>
      <c r="R108" s="133"/>
      <c r="S108" s="278" t="s">
        <v>77</v>
      </c>
      <c r="T108" s="446">
        <v>650</v>
      </c>
      <c r="U108" s="413">
        <f>ROUND(V108*T108/100,-1)</f>
        <v>0</v>
      </c>
      <c r="V108" s="22">
        <f>+V$107</f>
        <v>0</v>
      </c>
      <c r="W108" s="622" t="s">
        <v>325</v>
      </c>
      <c r="X108" s="446">
        <v>3270</v>
      </c>
      <c r="Y108" s="413">
        <f>ROUND(Z108*X108/100,-1)</f>
        <v>0</v>
      </c>
      <c r="Z108" s="24">
        <f>+Z$107</f>
        <v>0</v>
      </c>
      <c r="AA108" s="120"/>
      <c r="AB108" s="54"/>
    </row>
    <row r="109" spans="1:28" ht="27.75" customHeight="1">
      <c r="A109" s="127"/>
      <c r="B109" s="626"/>
      <c r="C109" s="224" t="s">
        <v>256</v>
      </c>
      <c r="D109" s="411">
        <v>1720</v>
      </c>
      <c r="E109" s="414">
        <f t="shared" si="37"/>
        <v>0</v>
      </c>
      <c r="F109" s="25">
        <f t="shared" si="38"/>
        <v>0</v>
      </c>
      <c r="G109" s="280"/>
      <c r="H109" s="447"/>
      <c r="I109" s="414"/>
      <c r="J109" s="31"/>
      <c r="K109" s="204"/>
      <c r="L109" s="447"/>
      <c r="M109" s="414"/>
      <c r="N109" s="25">
        <f>+N$107</f>
        <v>0</v>
      </c>
      <c r="O109" s="280" t="s">
        <v>78</v>
      </c>
      <c r="P109" s="447">
        <v>300</v>
      </c>
      <c r="Q109" s="414">
        <f>ROUND(R109*P109/100,-1)</f>
        <v>0</v>
      </c>
      <c r="R109" s="25">
        <f>+R$107</f>
        <v>0</v>
      </c>
      <c r="S109" s="280" t="s">
        <v>79</v>
      </c>
      <c r="T109" s="447">
        <v>800</v>
      </c>
      <c r="U109" s="414">
        <f>ROUND(V109*T109/100,-1)</f>
        <v>0</v>
      </c>
      <c r="V109" s="25">
        <f>+V$107</f>
        <v>0</v>
      </c>
      <c r="W109" s="364"/>
      <c r="X109" s="447"/>
      <c r="Y109" s="414"/>
      <c r="Z109" s="40"/>
      <c r="AA109" s="120"/>
    </row>
    <row r="110" spans="1:28" ht="27.75" customHeight="1">
      <c r="A110" s="127"/>
      <c r="B110" s="626"/>
      <c r="C110" s="224" t="s">
        <v>79</v>
      </c>
      <c r="D110" s="411">
        <v>1710</v>
      </c>
      <c r="E110" s="414">
        <f t="shared" si="37"/>
        <v>0</v>
      </c>
      <c r="F110" s="25">
        <f t="shared" si="38"/>
        <v>0</v>
      </c>
      <c r="G110" s="240" t="s">
        <v>340</v>
      </c>
      <c r="H110" s="438">
        <v>100</v>
      </c>
      <c r="I110" s="425">
        <f t="shared" ref="I110" si="39">IF(+J110&gt;0,+H110,0)</f>
        <v>0</v>
      </c>
      <c r="J110" s="25">
        <f>+J$107</f>
        <v>0</v>
      </c>
      <c r="K110" s="233"/>
      <c r="L110" s="447"/>
      <c r="M110" s="414"/>
      <c r="N110" s="71"/>
      <c r="O110" s="280"/>
      <c r="P110" s="447"/>
      <c r="Q110" s="414"/>
      <c r="R110" s="71"/>
      <c r="S110" s="280"/>
      <c r="T110" s="447"/>
      <c r="U110" s="414"/>
      <c r="V110" s="71"/>
      <c r="W110" s="623" t="s">
        <v>326</v>
      </c>
      <c r="X110" s="447"/>
      <c r="Y110" s="414"/>
      <c r="Z110" s="27">
        <f>+Z$107</f>
        <v>0</v>
      </c>
      <c r="AA110" s="120"/>
    </row>
    <row r="111" spans="1:28" ht="27.75" customHeight="1">
      <c r="A111" s="127"/>
      <c r="B111" s="626"/>
      <c r="C111" s="224" t="s">
        <v>80</v>
      </c>
      <c r="D111" s="411">
        <v>3000</v>
      </c>
      <c r="E111" s="414">
        <f t="shared" si="37"/>
        <v>0</v>
      </c>
      <c r="F111" s="25">
        <f t="shared" si="38"/>
        <v>0</v>
      </c>
      <c r="G111" s="290"/>
      <c r="H111" s="447"/>
      <c r="I111" s="414"/>
      <c r="J111" s="31"/>
      <c r="K111" s="290"/>
      <c r="L111" s="447"/>
      <c r="M111" s="414"/>
      <c r="N111" s="31"/>
      <c r="O111" s="280" t="s">
        <v>259</v>
      </c>
      <c r="P111" s="447">
        <v>90</v>
      </c>
      <c r="Q111" s="414">
        <f>ROUND(R111*P111/100,-1)</f>
        <v>0</v>
      </c>
      <c r="R111" s="25">
        <f>+R$107</f>
        <v>0</v>
      </c>
      <c r="S111" s="280" t="s">
        <v>80</v>
      </c>
      <c r="T111" s="447">
        <v>740</v>
      </c>
      <c r="U111" s="414">
        <f>ROUND(V111*T111/100,-1)</f>
        <v>0</v>
      </c>
      <c r="V111" s="25">
        <f>+V$107</f>
        <v>0</v>
      </c>
      <c r="W111" s="377"/>
      <c r="X111" s="447"/>
      <c r="Y111" s="414"/>
      <c r="Z111" s="40"/>
      <c r="AA111" s="120"/>
    </row>
    <row r="112" spans="1:28" ht="27.75" customHeight="1">
      <c r="A112" s="127"/>
      <c r="B112" s="626"/>
      <c r="C112" s="224" t="s">
        <v>257</v>
      </c>
      <c r="D112" s="411">
        <v>560</v>
      </c>
      <c r="E112" s="414">
        <f t="shared" si="37"/>
        <v>0</v>
      </c>
      <c r="F112" s="25">
        <f t="shared" si="38"/>
        <v>0</v>
      </c>
      <c r="G112" s="233"/>
      <c r="H112" s="447"/>
      <c r="I112" s="476"/>
      <c r="J112" s="72"/>
      <c r="K112" s="233"/>
      <c r="L112" s="447"/>
      <c r="M112" s="476"/>
      <c r="N112" s="72"/>
      <c r="O112" s="295"/>
      <c r="P112" s="447"/>
      <c r="Q112" s="414"/>
      <c r="R112" s="62"/>
      <c r="S112" s="358"/>
      <c r="T112" s="447"/>
      <c r="U112" s="414"/>
      <c r="V112" s="62"/>
      <c r="W112" s="378"/>
      <c r="X112" s="447"/>
      <c r="Y112" s="414"/>
      <c r="Z112" s="30"/>
      <c r="AA112" s="120"/>
    </row>
    <row r="113" spans="1:27" ht="27.75" customHeight="1" thickBot="1">
      <c r="A113" s="127"/>
      <c r="B113" s="626"/>
      <c r="C113" s="257" t="s">
        <v>258</v>
      </c>
      <c r="D113" s="420">
        <v>390</v>
      </c>
      <c r="E113" s="414">
        <f t="shared" si="37"/>
        <v>0</v>
      </c>
      <c r="F113" s="25">
        <f t="shared" si="38"/>
        <v>0</v>
      </c>
      <c r="G113" s="236"/>
      <c r="H113" s="474"/>
      <c r="I113" s="477"/>
      <c r="J113" s="63"/>
      <c r="K113" s="236"/>
      <c r="L113" s="474"/>
      <c r="M113" s="477"/>
      <c r="N113" s="63"/>
      <c r="O113" s="281"/>
      <c r="P113" s="474"/>
      <c r="Q113" s="421"/>
      <c r="R113" s="67"/>
      <c r="S113" s="287"/>
      <c r="T113" s="474"/>
      <c r="U113" s="421"/>
      <c r="V113" s="67"/>
      <c r="W113" s="379"/>
      <c r="X113" s="474"/>
      <c r="Y113" s="421"/>
      <c r="Z113" s="73"/>
      <c r="AA113" s="120"/>
    </row>
    <row r="114" spans="1:27" ht="27.75" customHeight="1" thickBot="1">
      <c r="A114" s="125"/>
      <c r="B114" s="165">
        <f>+D114+L114+P114+T114+X114+H114</f>
        <v>15520</v>
      </c>
      <c r="C114" s="258" t="s">
        <v>20</v>
      </c>
      <c r="D114" s="440">
        <f>SUBTOTAL(9,D108:D113)</f>
        <v>9570</v>
      </c>
      <c r="E114" s="441">
        <f>SUBTOTAL(9,E108:E113)</f>
        <v>0</v>
      </c>
      <c r="F114" s="36"/>
      <c r="G114" s="251" t="s">
        <v>18</v>
      </c>
      <c r="H114" s="440">
        <f t="shared" ref="H114:I114" si="40">SUBTOTAL(9,H108:H113)</f>
        <v>100</v>
      </c>
      <c r="I114" s="441">
        <f t="shared" si="40"/>
        <v>0</v>
      </c>
      <c r="J114" s="36"/>
      <c r="K114" s="251" t="s">
        <v>18</v>
      </c>
      <c r="L114" s="440">
        <f t="shared" ref="L114:M114" si="41">SUBTOTAL(9,L108:L113)</f>
        <v>0</v>
      </c>
      <c r="M114" s="441">
        <f t="shared" si="41"/>
        <v>0</v>
      </c>
      <c r="N114" s="36"/>
      <c r="O114" s="254" t="s">
        <v>20</v>
      </c>
      <c r="P114" s="440">
        <f t="shared" ref="P114:Q114" si="42">SUBTOTAL(9,P108:P113)</f>
        <v>390</v>
      </c>
      <c r="Q114" s="441">
        <f t="shared" si="42"/>
        <v>0</v>
      </c>
      <c r="R114" s="36"/>
      <c r="S114" s="251" t="s">
        <v>18</v>
      </c>
      <c r="T114" s="440">
        <f t="shared" ref="T114:U114" si="43">SUBTOTAL(9,T108:T113)</f>
        <v>2190</v>
      </c>
      <c r="U114" s="441">
        <f t="shared" si="43"/>
        <v>0</v>
      </c>
      <c r="V114" s="36"/>
      <c r="W114" s="261" t="s">
        <v>18</v>
      </c>
      <c r="X114" s="440">
        <f t="shared" ref="X114:Y114" si="44">SUBTOTAL(9,X108:X113)</f>
        <v>3270</v>
      </c>
      <c r="Y114" s="441">
        <f t="shared" si="44"/>
        <v>0</v>
      </c>
      <c r="Z114" s="37"/>
    </row>
    <row r="115" spans="1:27" ht="27.75" customHeight="1" thickBot="1">
      <c r="A115" s="115"/>
      <c r="B115" s="167">
        <f>+$C$1</f>
        <v>0</v>
      </c>
      <c r="C115" s="252" t="str">
        <f>IF(E119+M119+Q119+U119+Y119+I119&gt;0,"東彼杵郡 " &amp; TEXT(E119+M119+Q119+U119+Y119+I119,"#,###,###枚"),"東彼杵郡")</f>
        <v>東彼杵郡</v>
      </c>
      <c r="D115" s="435"/>
      <c r="E115" s="436"/>
      <c r="F115" s="116">
        <f>+B115</f>
        <v>0</v>
      </c>
      <c r="G115" s="275"/>
      <c r="H115" s="472"/>
      <c r="I115" s="473"/>
      <c r="J115" s="117">
        <f>+$B$115</f>
        <v>0</v>
      </c>
      <c r="K115" s="275"/>
      <c r="L115" s="472"/>
      <c r="M115" s="473"/>
      <c r="N115" s="117"/>
      <c r="O115" s="275"/>
      <c r="P115" s="472"/>
      <c r="Q115" s="473"/>
      <c r="R115" s="117"/>
      <c r="S115" s="275"/>
      <c r="T115" s="472"/>
      <c r="U115" s="473"/>
      <c r="V115" s="117">
        <f>+B115</f>
        <v>0</v>
      </c>
      <c r="W115" s="275"/>
      <c r="X115" s="472"/>
      <c r="Y115" s="536"/>
      <c r="Z115" s="118">
        <f>+B115</f>
        <v>0</v>
      </c>
    </row>
    <row r="116" spans="1:27" ht="27.75" customHeight="1">
      <c r="A116" s="127"/>
      <c r="B116" s="627" t="s">
        <v>125</v>
      </c>
      <c r="C116" s="214" t="s">
        <v>260</v>
      </c>
      <c r="D116" s="410">
        <v>1220</v>
      </c>
      <c r="E116" s="414">
        <f>ROUND(F116*D116/100,-1)</f>
        <v>0</v>
      </c>
      <c r="F116" s="25">
        <f>+F$115</f>
        <v>0</v>
      </c>
      <c r="G116" s="286"/>
      <c r="H116" s="447"/>
      <c r="I116" s="414"/>
      <c r="J116" s="62"/>
      <c r="K116" s="286"/>
      <c r="L116" s="447"/>
      <c r="M116" s="414"/>
      <c r="N116" s="62"/>
      <c r="O116" s="286"/>
      <c r="P116" s="447"/>
      <c r="Q116" s="476"/>
      <c r="R116" s="72"/>
      <c r="S116" s="345" t="s">
        <v>34</v>
      </c>
      <c r="T116" s="447">
        <v>190</v>
      </c>
      <c r="U116" s="414">
        <f>ROUND(V116*T116/100,-1)</f>
        <v>0</v>
      </c>
      <c r="V116" s="25">
        <f>+V$115</f>
        <v>0</v>
      </c>
      <c r="W116" s="286"/>
      <c r="X116" s="541"/>
      <c r="Y116" s="414"/>
      <c r="Z116" s="30"/>
      <c r="AA116" s="43"/>
    </row>
    <row r="117" spans="1:27" ht="27.75" customHeight="1">
      <c r="A117" s="127"/>
      <c r="B117" s="627"/>
      <c r="C117" s="224" t="s">
        <v>261</v>
      </c>
      <c r="D117" s="411">
        <v>1530</v>
      </c>
      <c r="E117" s="414">
        <f>ROUND(F117*D117/100,-1)</f>
        <v>0</v>
      </c>
      <c r="F117" s="25">
        <f>+F$115</f>
        <v>0</v>
      </c>
      <c r="G117" s="286"/>
      <c r="H117" s="447"/>
      <c r="I117" s="414"/>
      <c r="J117" s="31"/>
      <c r="K117" s="286"/>
      <c r="L117" s="447"/>
      <c r="M117" s="414"/>
      <c r="N117" s="31"/>
      <c r="O117" s="286"/>
      <c r="P117" s="447"/>
      <c r="Q117" s="476"/>
      <c r="R117" s="72"/>
      <c r="S117" s="345" t="s">
        <v>35</v>
      </c>
      <c r="T117" s="447">
        <v>840</v>
      </c>
      <c r="U117" s="414">
        <f>ROUND(V117*T117/100,-1)</f>
        <v>0</v>
      </c>
      <c r="V117" s="25">
        <f>+V$115</f>
        <v>0</v>
      </c>
      <c r="W117" s="345" t="s">
        <v>35</v>
      </c>
      <c r="X117" s="447">
        <v>320</v>
      </c>
      <c r="Y117" s="414">
        <f>ROUND(Z117*X117/100,-1)</f>
        <v>0</v>
      </c>
      <c r="Z117" s="27">
        <f>+Z$115</f>
        <v>0</v>
      </c>
      <c r="AA117" s="43"/>
    </row>
    <row r="118" spans="1:27" ht="27.75" customHeight="1" thickBot="1">
      <c r="A118" s="127"/>
      <c r="B118" s="627"/>
      <c r="C118" s="224" t="s">
        <v>262</v>
      </c>
      <c r="D118" s="411">
        <v>1770</v>
      </c>
      <c r="E118" s="414">
        <f>ROUND(F118*D118/100,-1)</f>
        <v>0</v>
      </c>
      <c r="F118" s="25">
        <f>+F$115</f>
        <v>0</v>
      </c>
      <c r="G118" s="240" t="s">
        <v>339</v>
      </c>
      <c r="H118" s="438">
        <v>50</v>
      </c>
      <c r="I118" s="425">
        <f t="shared" ref="I118" si="45">IF(+J118&gt;0,+H118,0)</f>
        <v>0</v>
      </c>
      <c r="J118" s="25">
        <f>+J$115</f>
        <v>0</v>
      </c>
      <c r="K118" s="286"/>
      <c r="L118" s="447"/>
      <c r="M118" s="414"/>
      <c r="N118" s="62"/>
      <c r="O118" s="602"/>
      <c r="P118" s="447"/>
      <c r="Q118" s="476"/>
      <c r="R118" s="72"/>
      <c r="S118" s="345" t="s">
        <v>36</v>
      </c>
      <c r="T118" s="447">
        <v>1060</v>
      </c>
      <c r="U118" s="414">
        <f>ROUND(V118*T118/100,-1)</f>
        <v>0</v>
      </c>
      <c r="V118" s="25">
        <f>+V$115</f>
        <v>0</v>
      </c>
      <c r="W118" s="602"/>
      <c r="X118" s="541"/>
      <c r="Y118" s="414"/>
      <c r="Z118" s="30"/>
      <c r="AA118" s="43"/>
    </row>
    <row r="119" spans="1:27" ht="27.75" customHeight="1" thickBot="1">
      <c r="A119" s="125"/>
      <c r="B119" s="165">
        <f>+D119+L119+P119+T119+X119</f>
        <v>6930</v>
      </c>
      <c r="C119" s="258" t="s">
        <v>20</v>
      </c>
      <c r="D119" s="440">
        <f>SUBTOTAL(9,D116:D118)</f>
        <v>4520</v>
      </c>
      <c r="E119" s="441">
        <f>SUBTOTAL(9,E116:E118)</f>
        <v>0</v>
      </c>
      <c r="F119" s="36"/>
      <c r="G119" s="251" t="s">
        <v>18</v>
      </c>
      <c r="H119" s="440">
        <f>SUBTOTAL(9,H116:H118)</f>
        <v>50</v>
      </c>
      <c r="I119" s="441">
        <f>SUBTOTAL(9,I116:I118)</f>
        <v>0</v>
      </c>
      <c r="J119" s="36"/>
      <c r="K119" s="251" t="s">
        <v>18</v>
      </c>
      <c r="L119" s="440"/>
      <c r="M119" s="441"/>
      <c r="N119" s="36"/>
      <c r="O119" s="254" t="s">
        <v>18</v>
      </c>
      <c r="P119" s="486"/>
      <c r="Q119" s="441"/>
      <c r="R119" s="36"/>
      <c r="S119" s="251" t="s">
        <v>18</v>
      </c>
      <c r="T119" s="440">
        <f>SUBTOTAL(9,T116:T118)</f>
        <v>2090</v>
      </c>
      <c r="U119" s="441">
        <f>SUBTOTAL(9,U116:U118)</f>
        <v>0</v>
      </c>
      <c r="V119" s="36"/>
      <c r="W119" s="261" t="s">
        <v>18</v>
      </c>
      <c r="X119" s="440">
        <f>SUBTOTAL(9,X116:X118)</f>
        <v>320</v>
      </c>
      <c r="Y119" s="441">
        <f>SUBTOTAL(9,Y116:Y118)</f>
        <v>0</v>
      </c>
      <c r="Z119" s="37"/>
    </row>
    <row r="120" spans="1:27" ht="27.75" customHeight="1" thickBot="1">
      <c r="A120" s="115"/>
      <c r="B120" s="167">
        <f>+$C$1</f>
        <v>0</v>
      </c>
      <c r="C120" s="252" t="str">
        <f>IF(E139+M139+Q139+U139+Y139+I139&gt;0,"佐世保市 " &amp; TEXT(E139+M139+Q139+U139+Y139+I139,"#,###,###枚"),"佐世保市")</f>
        <v>佐世保市</v>
      </c>
      <c r="D120" s="435"/>
      <c r="E120" s="436"/>
      <c r="F120" s="116">
        <f>+B120</f>
        <v>0</v>
      </c>
      <c r="G120" s="275"/>
      <c r="H120" s="472"/>
      <c r="I120" s="473"/>
      <c r="J120" s="117">
        <f>+$B$120</f>
        <v>0</v>
      </c>
      <c r="K120" s="275"/>
      <c r="L120" s="472"/>
      <c r="M120" s="473"/>
      <c r="N120" s="117"/>
      <c r="O120" s="275"/>
      <c r="P120" s="472"/>
      <c r="Q120" s="473"/>
      <c r="R120" s="117">
        <f>+B120</f>
        <v>0</v>
      </c>
      <c r="S120" s="275"/>
      <c r="T120" s="472"/>
      <c r="U120" s="473"/>
      <c r="V120" s="117">
        <f>+B120</f>
        <v>0</v>
      </c>
      <c r="W120" s="275"/>
      <c r="X120" s="472"/>
      <c r="Y120" s="536"/>
      <c r="Z120" s="118">
        <f>+B120</f>
        <v>0</v>
      </c>
    </row>
    <row r="121" spans="1:27" ht="27.75" customHeight="1">
      <c r="A121" s="131"/>
      <c r="B121" s="625" t="s">
        <v>37</v>
      </c>
      <c r="C121" s="265" t="s">
        <v>328</v>
      </c>
      <c r="D121" s="450">
        <v>3220</v>
      </c>
      <c r="E121" s="451">
        <f>ROUND(F121*D121/100,-1)</f>
        <v>0</v>
      </c>
      <c r="F121" s="22">
        <f>+F$120</f>
        <v>0</v>
      </c>
      <c r="G121" s="294"/>
      <c r="H121" s="446"/>
      <c r="I121" s="413"/>
      <c r="J121" s="133"/>
      <c r="K121" s="294"/>
      <c r="L121" s="446"/>
      <c r="M121" s="413"/>
      <c r="N121" s="133"/>
      <c r="O121" s="343"/>
      <c r="P121" s="510"/>
      <c r="Q121" s="511"/>
      <c r="R121" s="133"/>
      <c r="S121" s="359"/>
      <c r="T121" s="521"/>
      <c r="U121" s="451"/>
      <c r="V121" s="78">
        <f>+V$120</f>
        <v>0</v>
      </c>
      <c r="W121" s="380" t="s">
        <v>278</v>
      </c>
      <c r="X121" s="543">
        <v>1560</v>
      </c>
      <c r="Y121" s="544">
        <f>ROUND(Z121*X121/100,-1)</f>
        <v>0</v>
      </c>
      <c r="Z121" s="24">
        <f>+Z$120</f>
        <v>0</v>
      </c>
      <c r="AA121" s="120"/>
    </row>
    <row r="122" spans="1:27" ht="27.75" customHeight="1">
      <c r="A122" s="131"/>
      <c r="B122" s="626"/>
      <c r="C122" s="266" t="s">
        <v>369</v>
      </c>
      <c r="D122" s="452"/>
      <c r="E122" s="453"/>
      <c r="F122" s="77"/>
      <c r="G122" s="289"/>
      <c r="H122" s="479"/>
      <c r="I122" s="414"/>
      <c r="J122" s="31"/>
      <c r="K122" s="289"/>
      <c r="L122" s="479"/>
      <c r="M122" s="414"/>
      <c r="N122" s="31"/>
      <c r="O122" s="344" t="s">
        <v>269</v>
      </c>
      <c r="P122" s="447">
        <v>640</v>
      </c>
      <c r="Q122" s="414">
        <f>ROUND(R122*P122/100,-1)</f>
        <v>0</v>
      </c>
      <c r="R122" s="25">
        <f t="shared" ref="R122:R126" si="46">+R$120</f>
        <v>0</v>
      </c>
      <c r="S122" s="324" t="s">
        <v>329</v>
      </c>
      <c r="T122" s="522"/>
      <c r="U122" s="523"/>
      <c r="V122" s="80">
        <f>+V$120</f>
        <v>0</v>
      </c>
      <c r="W122" s="381" t="s">
        <v>279</v>
      </c>
      <c r="X122" s="545">
        <v>2000</v>
      </c>
      <c r="Y122" s="546">
        <f>ROUND(Z122*X122/100,-1)</f>
        <v>0</v>
      </c>
      <c r="Z122" s="27">
        <f>+Z$120</f>
        <v>0</v>
      </c>
    </row>
    <row r="123" spans="1:27" ht="27.75" customHeight="1">
      <c r="A123" s="131"/>
      <c r="B123" s="626"/>
      <c r="C123" s="224" t="s">
        <v>263</v>
      </c>
      <c r="D123" s="411">
        <v>2520</v>
      </c>
      <c r="E123" s="414">
        <f>ROUND(F123*D123/100,-1)</f>
        <v>0</v>
      </c>
      <c r="F123" s="25">
        <f t="shared" ref="F123:F133" si="47">+F$120</f>
        <v>0</v>
      </c>
      <c r="G123" s="240" t="s">
        <v>334</v>
      </c>
      <c r="H123" s="438">
        <v>100</v>
      </c>
      <c r="I123" s="425">
        <f t="shared" ref="I123" si="48">IF(+J123&gt;0,+H123,0)</f>
        <v>0</v>
      </c>
      <c r="J123" s="25">
        <f>+J$120</f>
        <v>0</v>
      </c>
      <c r="K123" s="295"/>
      <c r="L123" s="447"/>
      <c r="M123" s="417"/>
      <c r="N123" s="31"/>
      <c r="O123" s="345" t="s">
        <v>270</v>
      </c>
      <c r="P123" s="447">
        <v>400</v>
      </c>
      <c r="Q123" s="414">
        <f>ROUND(R123*P123/100,-1)</f>
        <v>0</v>
      </c>
      <c r="R123" s="25">
        <f t="shared" si="46"/>
        <v>0</v>
      </c>
      <c r="S123" s="620"/>
      <c r="T123" s="524"/>
      <c r="U123" s="525"/>
      <c r="V123" s="79"/>
      <c r="W123" s="344" t="s">
        <v>280</v>
      </c>
      <c r="X123" s="442">
        <v>1470</v>
      </c>
      <c r="Y123" s="425">
        <f t="shared" ref="Y123" si="49">ROUND(Z123*X123/100,-1)</f>
        <v>0</v>
      </c>
      <c r="Z123" s="27">
        <f t="shared" ref="Z123:Z132" si="50">+Z$120</f>
        <v>0</v>
      </c>
      <c r="AA123" s="120"/>
    </row>
    <row r="124" spans="1:27" ht="27.75" customHeight="1">
      <c r="A124" s="131"/>
      <c r="B124" s="626"/>
      <c r="C124" s="224" t="s">
        <v>97</v>
      </c>
      <c r="D124" s="411">
        <v>500</v>
      </c>
      <c r="E124" s="414">
        <f>ROUND(F124*D124/100,-1)</f>
        <v>0</v>
      </c>
      <c r="F124" s="25">
        <f t="shared" si="47"/>
        <v>0</v>
      </c>
      <c r="G124" s="289"/>
      <c r="H124" s="479"/>
      <c r="I124" s="414"/>
      <c r="J124" s="31"/>
      <c r="K124" s="289"/>
      <c r="L124" s="479"/>
      <c r="M124" s="414"/>
      <c r="N124" s="31"/>
      <c r="O124" s="345" t="s">
        <v>38</v>
      </c>
      <c r="P124" s="447">
        <v>80</v>
      </c>
      <c r="Q124" s="414">
        <f>ROUND(R124*P124/100,-1)</f>
        <v>0</v>
      </c>
      <c r="R124" s="25">
        <f t="shared" si="46"/>
        <v>0</v>
      </c>
      <c r="S124" s="362" t="s">
        <v>273</v>
      </c>
      <c r="T124" s="447">
        <v>1390</v>
      </c>
      <c r="U124" s="414">
        <f t="shared" ref="U124:U134" si="51">ROUND(V124*T124/100,-1)</f>
        <v>0</v>
      </c>
      <c r="V124" s="80">
        <f t="shared" ref="V124:V134" si="52">+V$120</f>
        <v>0</v>
      </c>
      <c r="W124" s="344" t="s">
        <v>281</v>
      </c>
      <c r="X124" s="442">
        <v>640</v>
      </c>
      <c r="Y124" s="425">
        <f t="shared" ref="Y124:Y132" si="53">ROUND(Z124*X124/100,-1)</f>
        <v>0</v>
      </c>
      <c r="Z124" s="27">
        <f t="shared" si="50"/>
        <v>0</v>
      </c>
    </row>
    <row r="125" spans="1:27" ht="27.75" customHeight="1">
      <c r="A125" s="131"/>
      <c r="B125" s="626"/>
      <c r="C125" s="224" t="s">
        <v>98</v>
      </c>
      <c r="D125" s="411">
        <v>400</v>
      </c>
      <c r="E125" s="414">
        <f>ROUND(F125*D125/100,-1)</f>
        <v>0</v>
      </c>
      <c r="F125" s="25">
        <f t="shared" si="47"/>
        <v>0</v>
      </c>
      <c r="G125" s="240" t="s">
        <v>335</v>
      </c>
      <c r="H125" s="438">
        <v>300</v>
      </c>
      <c r="I125" s="425">
        <f t="shared" ref="I125:I126" si="54">IF(+J125&gt;0,+H125,0)</f>
        <v>0</v>
      </c>
      <c r="J125" s="25">
        <f t="shared" ref="J125:J126" si="55">+J$120</f>
        <v>0</v>
      </c>
      <c r="K125" s="295"/>
      <c r="L125" s="447"/>
      <c r="M125" s="417"/>
      <c r="N125" s="31"/>
      <c r="O125" s="346" t="s">
        <v>271</v>
      </c>
      <c r="P125" s="512">
        <v>340</v>
      </c>
      <c r="Q125" s="414">
        <f>ROUND(R125*P125/100,-1)</f>
        <v>0</v>
      </c>
      <c r="R125" s="25">
        <f t="shared" si="46"/>
        <v>0</v>
      </c>
      <c r="S125" s="344" t="s">
        <v>274</v>
      </c>
      <c r="T125" s="447">
        <v>1430</v>
      </c>
      <c r="U125" s="414">
        <f t="shared" si="51"/>
        <v>0</v>
      </c>
      <c r="V125" s="80">
        <f t="shared" si="52"/>
        <v>0</v>
      </c>
      <c r="W125" s="344" t="s">
        <v>282</v>
      </c>
      <c r="X125" s="442">
        <v>810</v>
      </c>
      <c r="Y125" s="425">
        <f t="shared" si="53"/>
        <v>0</v>
      </c>
      <c r="Z125" s="27">
        <f t="shared" si="50"/>
        <v>0</v>
      </c>
      <c r="AA125" s="120"/>
    </row>
    <row r="126" spans="1:27" ht="27.75" customHeight="1">
      <c r="A126" s="131"/>
      <c r="B126" s="626"/>
      <c r="C126" s="217" t="s">
        <v>126</v>
      </c>
      <c r="D126" s="415">
        <v>1800</v>
      </c>
      <c r="E126" s="425">
        <f t="shared" ref="E126:E133" si="56">ROUND(F126*D126/100,-1)</f>
        <v>0</v>
      </c>
      <c r="F126" s="25">
        <f t="shared" si="47"/>
        <v>0</v>
      </c>
      <c r="G126" s="240" t="s">
        <v>336</v>
      </c>
      <c r="H126" s="438">
        <v>500</v>
      </c>
      <c r="I126" s="425">
        <f t="shared" si="54"/>
        <v>0</v>
      </c>
      <c r="J126" s="25">
        <f t="shared" si="55"/>
        <v>0</v>
      </c>
      <c r="K126" s="289"/>
      <c r="L126" s="479"/>
      <c r="M126" s="414"/>
      <c r="N126" s="31"/>
      <c r="O126" s="346" t="s">
        <v>272</v>
      </c>
      <c r="P126" s="512">
        <v>910</v>
      </c>
      <c r="Q126" s="414">
        <f>ROUND(R126*P126/100,-1)</f>
        <v>0</v>
      </c>
      <c r="R126" s="25">
        <f t="shared" si="46"/>
        <v>0</v>
      </c>
      <c r="S126" s="344" t="s">
        <v>275</v>
      </c>
      <c r="T126" s="447">
        <v>1490</v>
      </c>
      <c r="U126" s="414">
        <f t="shared" si="51"/>
        <v>0</v>
      </c>
      <c r="V126" s="80">
        <f t="shared" si="52"/>
        <v>0</v>
      </c>
      <c r="W126" s="308" t="s">
        <v>367</v>
      </c>
      <c r="X126" s="442"/>
      <c r="Y126" s="425"/>
      <c r="Z126" s="27">
        <f t="shared" si="50"/>
        <v>0</v>
      </c>
    </row>
    <row r="127" spans="1:27" ht="27.75" customHeight="1">
      <c r="A127" s="131"/>
      <c r="B127" s="626"/>
      <c r="C127" s="214" t="s">
        <v>264</v>
      </c>
      <c r="D127" s="410">
        <v>970</v>
      </c>
      <c r="E127" s="414">
        <f t="shared" si="56"/>
        <v>0</v>
      </c>
      <c r="F127" s="25">
        <f t="shared" si="47"/>
        <v>0</v>
      </c>
      <c r="G127" s="296"/>
      <c r="H127" s="447"/>
      <c r="I127" s="414"/>
      <c r="J127" s="31"/>
      <c r="K127" s="296"/>
      <c r="L127" s="447"/>
      <c r="M127" s="414"/>
      <c r="N127" s="31"/>
      <c r="O127" s="347"/>
      <c r="P127" s="513"/>
      <c r="Q127" s="514"/>
      <c r="R127" s="31"/>
      <c r="S127" s="344" t="s">
        <v>39</v>
      </c>
      <c r="T127" s="447">
        <v>580</v>
      </c>
      <c r="U127" s="414">
        <f t="shared" si="51"/>
        <v>0</v>
      </c>
      <c r="V127" s="80">
        <f t="shared" si="52"/>
        <v>0</v>
      </c>
      <c r="W127" s="344" t="s">
        <v>283</v>
      </c>
      <c r="X127" s="442">
        <v>840</v>
      </c>
      <c r="Y127" s="425">
        <f t="shared" si="53"/>
        <v>0</v>
      </c>
      <c r="Z127" s="27">
        <f t="shared" si="50"/>
        <v>0</v>
      </c>
      <c r="AA127" s="120"/>
    </row>
    <row r="128" spans="1:27" ht="27.75" customHeight="1">
      <c r="A128" s="131"/>
      <c r="B128" s="626"/>
      <c r="C128" s="224" t="s">
        <v>99</v>
      </c>
      <c r="D128" s="411">
        <v>970</v>
      </c>
      <c r="E128" s="414">
        <f t="shared" si="56"/>
        <v>0</v>
      </c>
      <c r="F128" s="25">
        <f t="shared" si="47"/>
        <v>0</v>
      </c>
      <c r="G128" s="295"/>
      <c r="H128" s="447"/>
      <c r="I128" s="417"/>
      <c r="J128" s="31"/>
      <c r="K128" s="295"/>
      <c r="L128" s="447"/>
      <c r="M128" s="417"/>
      <c r="N128" s="31"/>
      <c r="O128" s="348"/>
      <c r="P128" s="515"/>
      <c r="Q128" s="516"/>
      <c r="R128" s="81"/>
      <c r="S128" s="344" t="s">
        <v>276</v>
      </c>
      <c r="T128" s="447">
        <v>510</v>
      </c>
      <c r="U128" s="414">
        <f t="shared" si="51"/>
        <v>0</v>
      </c>
      <c r="V128" s="80">
        <f t="shared" si="52"/>
        <v>0</v>
      </c>
      <c r="W128" s="344" t="s">
        <v>284</v>
      </c>
      <c r="X128" s="442">
        <v>420</v>
      </c>
      <c r="Y128" s="425">
        <f t="shared" si="53"/>
        <v>0</v>
      </c>
      <c r="Z128" s="27">
        <f t="shared" si="50"/>
        <v>0</v>
      </c>
      <c r="AA128" s="120"/>
    </row>
    <row r="129" spans="1:29" ht="27.75" customHeight="1">
      <c r="A129" s="131"/>
      <c r="B129" s="626"/>
      <c r="C129" s="224" t="s">
        <v>100</v>
      </c>
      <c r="D129" s="411">
        <v>510</v>
      </c>
      <c r="E129" s="414">
        <f t="shared" si="56"/>
        <v>0</v>
      </c>
      <c r="F129" s="25">
        <f t="shared" si="47"/>
        <v>0</v>
      </c>
      <c r="G129" s="289"/>
      <c r="H129" s="479"/>
      <c r="I129" s="414"/>
      <c r="J129" s="31"/>
      <c r="K129" s="289"/>
      <c r="L129" s="479"/>
      <c r="M129" s="414"/>
      <c r="N129" s="31"/>
      <c r="O129" s="295"/>
      <c r="P129" s="447"/>
      <c r="Q129" s="417"/>
      <c r="R129" s="64"/>
      <c r="S129" s="344" t="s">
        <v>277</v>
      </c>
      <c r="T129" s="447">
        <v>680</v>
      </c>
      <c r="U129" s="414">
        <f t="shared" si="51"/>
        <v>0</v>
      </c>
      <c r="V129" s="80">
        <f t="shared" si="52"/>
        <v>0</v>
      </c>
      <c r="W129" s="344" t="s">
        <v>285</v>
      </c>
      <c r="X129" s="442">
        <v>1250</v>
      </c>
      <c r="Y129" s="425">
        <f t="shared" si="53"/>
        <v>0</v>
      </c>
      <c r="Z129" s="27">
        <f t="shared" si="50"/>
        <v>0</v>
      </c>
      <c r="AA129" s="120"/>
    </row>
    <row r="130" spans="1:29" ht="27.75" customHeight="1">
      <c r="A130" s="131"/>
      <c r="B130" s="626"/>
      <c r="C130" s="224" t="s">
        <v>101</v>
      </c>
      <c r="D130" s="411">
        <v>1490</v>
      </c>
      <c r="E130" s="414">
        <f t="shared" si="56"/>
        <v>0</v>
      </c>
      <c r="F130" s="25">
        <f t="shared" si="47"/>
        <v>0</v>
      </c>
      <c r="G130" s="296"/>
      <c r="H130" s="447"/>
      <c r="I130" s="414"/>
      <c r="J130" s="31"/>
      <c r="K130" s="296"/>
      <c r="L130" s="447"/>
      <c r="M130" s="414"/>
      <c r="N130" s="31"/>
      <c r="O130" s="349"/>
      <c r="P130" s="513"/>
      <c r="Q130" s="514"/>
      <c r="R130" s="31"/>
      <c r="S130" s="344" t="s">
        <v>40</v>
      </c>
      <c r="T130" s="447">
        <v>720</v>
      </c>
      <c r="U130" s="414">
        <f t="shared" si="51"/>
        <v>0</v>
      </c>
      <c r="V130" s="80">
        <f t="shared" si="52"/>
        <v>0</v>
      </c>
      <c r="W130" s="344" t="s">
        <v>286</v>
      </c>
      <c r="X130" s="442">
        <v>350</v>
      </c>
      <c r="Y130" s="425">
        <f t="shared" si="53"/>
        <v>0</v>
      </c>
      <c r="Z130" s="27">
        <f t="shared" si="50"/>
        <v>0</v>
      </c>
      <c r="AA130" s="120"/>
    </row>
    <row r="131" spans="1:29" ht="27.75" customHeight="1">
      <c r="A131" s="131"/>
      <c r="B131" s="626"/>
      <c r="C131" s="224" t="s">
        <v>265</v>
      </c>
      <c r="D131" s="411">
        <v>820</v>
      </c>
      <c r="E131" s="414">
        <f t="shared" si="56"/>
        <v>0</v>
      </c>
      <c r="F131" s="25">
        <f t="shared" si="47"/>
        <v>0</v>
      </c>
      <c r="G131" s="297"/>
      <c r="H131" s="447"/>
      <c r="I131" s="414"/>
      <c r="J131" s="31"/>
      <c r="K131" s="297"/>
      <c r="L131" s="447"/>
      <c r="M131" s="414"/>
      <c r="N131" s="31"/>
      <c r="O131" s="348"/>
      <c r="P131" s="515"/>
      <c r="Q131" s="516"/>
      <c r="R131" s="81"/>
      <c r="S131" s="344" t="s">
        <v>41</v>
      </c>
      <c r="T131" s="447">
        <v>690</v>
      </c>
      <c r="U131" s="414">
        <f t="shared" si="51"/>
        <v>0</v>
      </c>
      <c r="V131" s="80">
        <f t="shared" si="52"/>
        <v>0</v>
      </c>
      <c r="W131" s="344" t="s">
        <v>287</v>
      </c>
      <c r="X131" s="442">
        <v>1090</v>
      </c>
      <c r="Y131" s="425">
        <f t="shared" si="53"/>
        <v>0</v>
      </c>
      <c r="Z131" s="27">
        <f t="shared" si="50"/>
        <v>0</v>
      </c>
      <c r="AA131" s="120"/>
    </row>
    <row r="132" spans="1:29" ht="27.75" customHeight="1">
      <c r="A132" s="131"/>
      <c r="B132" s="626"/>
      <c r="C132" s="224" t="s">
        <v>43</v>
      </c>
      <c r="D132" s="411">
        <v>1320</v>
      </c>
      <c r="E132" s="414">
        <f t="shared" si="56"/>
        <v>0</v>
      </c>
      <c r="F132" s="25">
        <f t="shared" si="47"/>
        <v>0</v>
      </c>
      <c r="G132" s="240" t="s">
        <v>337</v>
      </c>
      <c r="H132" s="438">
        <v>200</v>
      </c>
      <c r="I132" s="425">
        <f t="shared" ref="I132" si="57">IF(+J132&gt;0,+H132,0)</f>
        <v>0</v>
      </c>
      <c r="J132" s="25">
        <f>+J$120</f>
        <v>0</v>
      </c>
      <c r="K132" s="297"/>
      <c r="L132" s="447"/>
      <c r="M132" s="414"/>
      <c r="N132" s="31"/>
      <c r="O132" s="295"/>
      <c r="P132" s="447"/>
      <c r="Q132" s="417"/>
      <c r="R132" s="64"/>
      <c r="S132" s="344" t="s">
        <v>42</v>
      </c>
      <c r="T132" s="447">
        <v>420</v>
      </c>
      <c r="U132" s="414">
        <f t="shared" si="51"/>
        <v>0</v>
      </c>
      <c r="V132" s="80">
        <f t="shared" si="52"/>
        <v>0</v>
      </c>
      <c r="W132" s="344" t="s">
        <v>288</v>
      </c>
      <c r="X132" s="442">
        <v>920</v>
      </c>
      <c r="Y132" s="425">
        <f t="shared" si="53"/>
        <v>0</v>
      </c>
      <c r="Z132" s="27">
        <f t="shared" si="50"/>
        <v>0</v>
      </c>
      <c r="AA132" s="120"/>
    </row>
    <row r="133" spans="1:29" ht="27.75" customHeight="1">
      <c r="A133" s="131"/>
      <c r="B133" s="626"/>
      <c r="C133" s="214" t="s">
        <v>102</v>
      </c>
      <c r="D133" s="411">
        <v>10</v>
      </c>
      <c r="E133" s="414">
        <f t="shared" si="56"/>
        <v>0</v>
      </c>
      <c r="F133" s="25">
        <f t="shared" si="47"/>
        <v>0</v>
      </c>
      <c r="G133" s="297"/>
      <c r="H133" s="447"/>
      <c r="I133" s="414"/>
      <c r="J133" s="31"/>
      <c r="K133" s="297"/>
      <c r="L133" s="447"/>
      <c r="M133" s="414"/>
      <c r="N133" s="31"/>
      <c r="O133" s="349"/>
      <c r="P133" s="513"/>
      <c r="Q133" s="514"/>
      <c r="R133" s="31"/>
      <c r="S133" s="344" t="s">
        <v>161</v>
      </c>
      <c r="T133" s="447">
        <v>530</v>
      </c>
      <c r="U133" s="414">
        <f t="shared" si="51"/>
        <v>0</v>
      </c>
      <c r="V133" s="80">
        <f t="shared" si="52"/>
        <v>0</v>
      </c>
      <c r="W133" s="344"/>
      <c r="X133" s="442"/>
      <c r="Y133" s="425"/>
      <c r="Z133" s="40"/>
      <c r="AA133" s="120"/>
    </row>
    <row r="134" spans="1:29" ht="27.75" customHeight="1" thickBot="1">
      <c r="A134" s="131"/>
      <c r="B134" s="626"/>
      <c r="C134" s="267" t="s">
        <v>266</v>
      </c>
      <c r="D134" s="426">
        <v>600</v>
      </c>
      <c r="E134" s="417">
        <f>ROUND(F134*D134/100,-1)</f>
        <v>0</v>
      </c>
      <c r="F134" s="34">
        <f>+F$120</f>
        <v>0</v>
      </c>
      <c r="G134" s="621"/>
      <c r="H134" s="465"/>
      <c r="I134" s="417"/>
      <c r="J134" s="134"/>
      <c r="K134" s="285"/>
      <c r="L134" s="447"/>
      <c r="M134" s="414"/>
      <c r="N134" s="31"/>
      <c r="O134" s="348"/>
      <c r="P134" s="515"/>
      <c r="Q134" s="516"/>
      <c r="R134" s="81"/>
      <c r="S134" s="360" t="s">
        <v>83</v>
      </c>
      <c r="T134" s="465">
        <v>720</v>
      </c>
      <c r="U134" s="417">
        <f t="shared" si="51"/>
        <v>0</v>
      </c>
      <c r="V134" s="193">
        <f t="shared" si="52"/>
        <v>0</v>
      </c>
      <c r="W134" s="344"/>
      <c r="X134" s="442"/>
      <c r="Y134" s="425"/>
      <c r="Z134" s="40"/>
      <c r="AA134" s="120"/>
    </row>
    <row r="135" spans="1:29" ht="27.75" customHeight="1">
      <c r="A135" s="131"/>
      <c r="B135" s="628" t="s">
        <v>114</v>
      </c>
      <c r="C135" s="255" t="s">
        <v>267</v>
      </c>
      <c r="D135" s="412">
        <v>1060</v>
      </c>
      <c r="E135" s="419">
        <f t="shared" ref="E135" si="58">ROUND(F135*D135/100,-1)</f>
        <v>0</v>
      </c>
      <c r="F135" s="22">
        <f t="shared" ref="F135:F138" si="59">+F$120</f>
        <v>0</v>
      </c>
      <c r="G135" s="272" t="s">
        <v>338</v>
      </c>
      <c r="H135" s="437">
        <v>200</v>
      </c>
      <c r="I135" s="428">
        <f t="shared" ref="I135" si="60">IF(+J135&gt;0,+H135,0)</f>
        <v>0</v>
      </c>
      <c r="J135" s="22">
        <f>+J$120</f>
        <v>0</v>
      </c>
      <c r="K135" s="298"/>
      <c r="L135" s="446"/>
      <c r="M135" s="419"/>
      <c r="N135" s="133"/>
      <c r="O135" s="294"/>
      <c r="P135" s="446"/>
      <c r="Q135" s="419"/>
      <c r="R135" s="195"/>
      <c r="S135" s="361" t="s">
        <v>86</v>
      </c>
      <c r="T135" s="446">
        <v>270</v>
      </c>
      <c r="U135" s="419">
        <f t="shared" ref="U135:U136" si="61">ROUND(V135*T135/100,-1)</f>
        <v>0</v>
      </c>
      <c r="V135" s="22">
        <f t="shared" ref="V135:V136" si="62">+V$120</f>
        <v>0</v>
      </c>
      <c r="W135" s="230"/>
      <c r="X135" s="504"/>
      <c r="Y135" s="419"/>
      <c r="Z135" s="196"/>
      <c r="AA135" s="120"/>
    </row>
    <row r="136" spans="1:29" ht="27.75" customHeight="1">
      <c r="A136" s="131"/>
      <c r="B136" s="628"/>
      <c r="C136" s="256"/>
      <c r="D136" s="411"/>
      <c r="E136" s="414"/>
      <c r="F136" s="31">
        <f t="shared" si="59"/>
        <v>0</v>
      </c>
      <c r="G136" s="299"/>
      <c r="H136" s="480"/>
      <c r="I136" s="481"/>
      <c r="J136" s="194"/>
      <c r="K136" s="299"/>
      <c r="L136" s="480"/>
      <c r="M136" s="481"/>
      <c r="N136" s="194"/>
      <c r="O136" s="299"/>
      <c r="P136" s="480"/>
      <c r="Q136" s="481"/>
      <c r="R136" s="197"/>
      <c r="S136" s="362" t="s">
        <v>87</v>
      </c>
      <c r="T136" s="480">
        <v>210</v>
      </c>
      <c r="U136" s="423">
        <f t="shared" si="61"/>
        <v>0</v>
      </c>
      <c r="V136" s="76">
        <f t="shared" si="62"/>
        <v>0</v>
      </c>
      <c r="W136" s="382"/>
      <c r="X136" s="480"/>
      <c r="Y136" s="423"/>
      <c r="Z136" s="122"/>
      <c r="AA136" s="120"/>
    </row>
    <row r="137" spans="1:29" ht="27.75" customHeight="1">
      <c r="A137" s="131"/>
      <c r="B137" s="628"/>
      <c r="C137" s="224" t="s">
        <v>268</v>
      </c>
      <c r="D137" s="411">
        <v>1760</v>
      </c>
      <c r="E137" s="414">
        <f>ROUND(F137*D137/100,-1)</f>
        <v>0</v>
      </c>
      <c r="F137" s="92">
        <f t="shared" si="59"/>
        <v>0</v>
      </c>
      <c r="G137" s="240" t="s">
        <v>371</v>
      </c>
      <c r="H137" s="438">
        <v>100</v>
      </c>
      <c r="I137" s="425">
        <f t="shared" ref="I137" si="63">IF(+J137&gt;0,+H137,0)</f>
        <v>0</v>
      </c>
      <c r="J137" s="25">
        <f>+J$120</f>
        <v>0</v>
      </c>
      <c r="K137" s="286"/>
      <c r="L137" s="447"/>
      <c r="M137" s="476"/>
      <c r="N137" s="72"/>
      <c r="O137" s="286"/>
      <c r="P137" s="447"/>
      <c r="Q137" s="476"/>
      <c r="R137" s="194"/>
      <c r="S137" s="344" t="s">
        <v>88</v>
      </c>
      <c r="T137" s="447">
        <v>190</v>
      </c>
      <c r="U137" s="414">
        <f t="shared" ref="U137:U138" si="64">ROUND(V137*T137/100,-1)</f>
        <v>0</v>
      </c>
      <c r="V137" s="25">
        <f>+V$120</f>
        <v>0</v>
      </c>
      <c r="W137" s="256"/>
      <c r="X137" s="447"/>
      <c r="Y137" s="414"/>
      <c r="Z137" s="40"/>
      <c r="AA137" s="120"/>
      <c r="AB137" s="54"/>
      <c r="AC137" s="54"/>
    </row>
    <row r="138" spans="1:29" ht="27.75" customHeight="1" thickBot="1">
      <c r="A138" s="131"/>
      <c r="B138" s="628"/>
      <c r="C138" s="267" t="s">
        <v>172</v>
      </c>
      <c r="D138" s="424">
        <v>120</v>
      </c>
      <c r="E138" s="417">
        <f>ROUND(F138*D138/100,-1)</f>
        <v>0</v>
      </c>
      <c r="F138" s="34">
        <f t="shared" si="59"/>
        <v>0</v>
      </c>
      <c r="G138" s="286"/>
      <c r="H138" s="447"/>
      <c r="I138" s="476"/>
      <c r="J138" s="72"/>
      <c r="K138" s="286"/>
      <c r="L138" s="447"/>
      <c r="M138" s="476"/>
      <c r="N138" s="72"/>
      <c r="O138" s="286"/>
      <c r="P138" s="447"/>
      <c r="Q138" s="476"/>
      <c r="R138" s="72"/>
      <c r="S138" s="344" t="s">
        <v>89</v>
      </c>
      <c r="T138" s="487">
        <v>160</v>
      </c>
      <c r="U138" s="414">
        <f t="shared" si="64"/>
        <v>0</v>
      </c>
      <c r="V138" s="92">
        <f>+V$120</f>
        <v>0</v>
      </c>
      <c r="W138" s="256"/>
      <c r="X138" s="447"/>
      <c r="Y138" s="414"/>
      <c r="Z138" s="40"/>
      <c r="AB138" s="54"/>
    </row>
    <row r="139" spans="1:29" ht="27.75" customHeight="1" thickBot="1">
      <c r="A139" s="131"/>
      <c r="B139" s="165">
        <f>+D139+L139+P139+T139+X139+H139</f>
        <v>43180</v>
      </c>
      <c r="C139" s="258" t="s">
        <v>20</v>
      </c>
      <c r="D139" s="440">
        <f>SUBTOTAL(9,D121:D138)</f>
        <v>18070</v>
      </c>
      <c r="E139" s="441">
        <f>SUBTOTAL(9,E121:E138)</f>
        <v>0</v>
      </c>
      <c r="F139" s="36"/>
      <c r="G139" s="251" t="s">
        <v>18</v>
      </c>
      <c r="H139" s="440">
        <f>SUBTOTAL(9,H121:H138)</f>
        <v>1400</v>
      </c>
      <c r="I139" s="441">
        <f>SUBTOTAL(9,I121:I138)</f>
        <v>0</v>
      </c>
      <c r="J139" s="36"/>
      <c r="K139" s="251" t="s">
        <v>18</v>
      </c>
      <c r="L139" s="440"/>
      <c r="M139" s="441"/>
      <c r="N139" s="36"/>
      <c r="O139" s="258" t="s">
        <v>18</v>
      </c>
      <c r="P139" s="440">
        <f>SUBTOTAL(9,P121:P138)</f>
        <v>2370</v>
      </c>
      <c r="Q139" s="441">
        <f>SUBTOTAL(9,Q121:Q138)</f>
        <v>0</v>
      </c>
      <c r="R139" s="198"/>
      <c r="S139" s="251" t="s">
        <v>18</v>
      </c>
      <c r="T139" s="440">
        <f>SUBTOTAL(9,T121:T138)</f>
        <v>9990</v>
      </c>
      <c r="U139" s="441">
        <f>SUBTOTAL(9,U121:U138)</f>
        <v>0</v>
      </c>
      <c r="V139" s="36"/>
      <c r="W139" s="251" t="s">
        <v>18</v>
      </c>
      <c r="X139" s="440">
        <f>SUBTOTAL(9,X121:X138)</f>
        <v>11350</v>
      </c>
      <c r="Y139" s="441">
        <f>SUBTOTAL(9,Y121:Y138)</f>
        <v>0</v>
      </c>
      <c r="Z139" s="37"/>
      <c r="AA139" s="120"/>
    </row>
    <row r="140" spans="1:29" ht="27.75" customHeight="1" thickBot="1">
      <c r="A140" s="125"/>
      <c r="B140" s="167">
        <f>+$C$1</f>
        <v>0</v>
      </c>
      <c r="C140" s="252" t="str">
        <f>IF(E143+M143+Q143+U143+Y143&gt;0,"北松浦郡" &amp; TEXT(E143+M143+Q143+U143+Y143,"#,###,###枚"),"北松浦郡")</f>
        <v>北松浦郡</v>
      </c>
      <c r="D140" s="435"/>
      <c r="E140" s="436"/>
      <c r="F140" s="116">
        <f>+B140</f>
        <v>0</v>
      </c>
      <c r="G140" s="275"/>
      <c r="H140" s="472"/>
      <c r="I140" s="473"/>
      <c r="J140" s="117"/>
      <c r="K140" s="275"/>
      <c r="L140" s="472"/>
      <c r="M140" s="473"/>
      <c r="N140" s="117"/>
      <c r="O140" s="275"/>
      <c r="P140" s="472"/>
      <c r="Q140" s="473"/>
      <c r="R140" s="117"/>
      <c r="S140" s="275"/>
      <c r="T140" s="472"/>
      <c r="U140" s="473"/>
      <c r="V140" s="117">
        <f>+B140</f>
        <v>0</v>
      </c>
      <c r="W140" s="275"/>
      <c r="X140" s="472"/>
      <c r="Y140" s="536"/>
      <c r="Z140" s="118"/>
    </row>
    <row r="141" spans="1:29" ht="27.75" customHeight="1">
      <c r="A141" s="115"/>
      <c r="B141" s="206" t="s">
        <v>115</v>
      </c>
      <c r="C141" s="255" t="s">
        <v>289</v>
      </c>
      <c r="D141" s="412">
        <v>1930</v>
      </c>
      <c r="E141" s="419">
        <f>ROUND(F141*D141/100,-1)</f>
        <v>0</v>
      </c>
      <c r="F141" s="137">
        <f>+F$140</f>
        <v>0</v>
      </c>
      <c r="G141" s="300"/>
      <c r="H141" s="482"/>
      <c r="I141" s="483"/>
      <c r="J141" s="138"/>
      <c r="K141" s="300"/>
      <c r="L141" s="482"/>
      <c r="M141" s="483"/>
      <c r="N141" s="138"/>
      <c r="O141" s="350"/>
      <c r="P141" s="482"/>
      <c r="Q141" s="419"/>
      <c r="R141" s="189"/>
      <c r="S141" s="304" t="s">
        <v>90</v>
      </c>
      <c r="T141" s="482">
        <v>620</v>
      </c>
      <c r="U141" s="419">
        <f>ROUND(V141*T141/100,-1)</f>
        <v>0</v>
      </c>
      <c r="V141" s="137">
        <f>+V$140</f>
        <v>0</v>
      </c>
      <c r="W141" s="383"/>
      <c r="X141" s="547"/>
      <c r="Y141" s="419"/>
      <c r="Z141" s="39"/>
    </row>
    <row r="142" spans="1:29" ht="27.75" customHeight="1" thickBot="1">
      <c r="A142" s="136"/>
      <c r="B142" s="685" t="s">
        <v>116</v>
      </c>
      <c r="C142" s="260" t="s">
        <v>290</v>
      </c>
      <c r="D142" s="420">
        <v>200</v>
      </c>
      <c r="E142" s="421">
        <f>ROUND(F142*D142/100,-1)</f>
        <v>0</v>
      </c>
      <c r="F142" s="84">
        <f>+F$140</f>
        <v>0</v>
      </c>
      <c r="G142" s="301"/>
      <c r="H142" s="484"/>
      <c r="I142" s="485"/>
      <c r="J142" s="140"/>
      <c r="K142" s="301"/>
      <c r="L142" s="484"/>
      <c r="M142" s="485"/>
      <c r="N142" s="140"/>
      <c r="O142" s="351"/>
      <c r="P142" s="484"/>
      <c r="Q142" s="517"/>
      <c r="R142" s="190"/>
      <c r="S142" s="303"/>
      <c r="T142" s="484"/>
      <c r="U142" s="421"/>
      <c r="V142" s="84">
        <f>+V$140</f>
        <v>0</v>
      </c>
      <c r="W142" s="301"/>
      <c r="X142" s="548"/>
      <c r="Y142" s="517"/>
      <c r="Z142" s="130"/>
      <c r="AA142" s="43"/>
      <c r="AB142" s="54"/>
      <c r="AC142" s="54"/>
    </row>
    <row r="143" spans="1:29" ht="27.75" customHeight="1" thickBot="1">
      <c r="A143" s="136"/>
      <c r="B143" s="165">
        <f>+D143+L143+P143+T143+X143</f>
        <v>2750</v>
      </c>
      <c r="C143" s="258" t="s">
        <v>20</v>
      </c>
      <c r="D143" s="440">
        <f>SUBTOTAL(9,D141:D142)</f>
        <v>2130</v>
      </c>
      <c r="E143" s="441">
        <f>SUBTOTAL(9,E141:E142)</f>
        <v>0</v>
      </c>
      <c r="F143" s="36"/>
      <c r="G143" s="251" t="s">
        <v>18</v>
      </c>
      <c r="H143" s="486"/>
      <c r="I143" s="441"/>
      <c r="J143" s="36"/>
      <c r="K143" s="251" t="s">
        <v>18</v>
      </c>
      <c r="L143" s="486"/>
      <c r="M143" s="441"/>
      <c r="N143" s="36"/>
      <c r="O143" s="254" t="s">
        <v>18</v>
      </c>
      <c r="P143" s="440"/>
      <c r="Q143" s="441"/>
      <c r="R143" s="191"/>
      <c r="S143" s="251" t="s">
        <v>18</v>
      </c>
      <c r="T143" s="440">
        <f>SUBTOTAL(9,T141:T142)</f>
        <v>620</v>
      </c>
      <c r="U143" s="441">
        <f>SUBTOTAL(9,U141:U142)</f>
        <v>0</v>
      </c>
      <c r="V143" s="36"/>
      <c r="W143" s="261" t="s">
        <v>18</v>
      </c>
      <c r="X143" s="440">
        <f>SUBTOTAL(9,X141:X142)</f>
        <v>0</v>
      </c>
      <c r="Y143" s="441">
        <f>SUBTOTAL(9,Y141:Y142)</f>
        <v>0</v>
      </c>
      <c r="Z143" s="37"/>
      <c r="AA143" s="43"/>
    </row>
    <row r="144" spans="1:29" ht="27.75" customHeight="1" thickBot="1">
      <c r="A144" s="125"/>
      <c r="B144" s="167">
        <f>+$C$1</f>
        <v>0</v>
      </c>
      <c r="C144" s="252" t="str">
        <f>IF(E148+M148+Q148+U148+Y148&gt;0,"平戸市 " &amp; TEXT(E148+M148+Q148+U148+Y148,"#,###,###枚"),"平戸市")</f>
        <v>平戸市</v>
      </c>
      <c r="D144" s="435"/>
      <c r="E144" s="436"/>
      <c r="F144" s="116">
        <f>+B144</f>
        <v>0</v>
      </c>
      <c r="G144" s="275"/>
      <c r="H144" s="472"/>
      <c r="I144" s="473"/>
      <c r="J144" s="117"/>
      <c r="K144" s="275"/>
      <c r="L144" s="472"/>
      <c r="M144" s="473"/>
      <c r="N144" s="117"/>
      <c r="O144" s="275"/>
      <c r="P144" s="472"/>
      <c r="Q144" s="473"/>
      <c r="R144" s="117">
        <f>+B144</f>
        <v>0</v>
      </c>
      <c r="S144" s="275"/>
      <c r="T144" s="472"/>
      <c r="U144" s="473"/>
      <c r="V144" s="117">
        <f>+B144</f>
        <v>0</v>
      </c>
      <c r="W144" s="275"/>
      <c r="X144" s="472"/>
      <c r="Y144" s="536"/>
      <c r="Z144" s="118"/>
    </row>
    <row r="145" spans="1:29" ht="27.75" customHeight="1">
      <c r="A145" s="115"/>
      <c r="B145" s="625" t="s">
        <v>44</v>
      </c>
      <c r="C145" s="255" t="s">
        <v>322</v>
      </c>
      <c r="D145" s="412">
        <v>2790</v>
      </c>
      <c r="E145" s="419">
        <f>ROUND(F145*D145/100,-1)</f>
        <v>0</v>
      </c>
      <c r="F145" s="137">
        <f>+F$144</f>
        <v>0</v>
      </c>
      <c r="G145" s="276"/>
      <c r="H145" s="482"/>
      <c r="I145" s="419"/>
      <c r="J145" s="139">
        <f>+J$144</f>
        <v>0</v>
      </c>
      <c r="K145" s="307"/>
      <c r="L145" s="482"/>
      <c r="M145" s="419"/>
      <c r="N145" s="139">
        <f>+N$144</f>
        <v>0</v>
      </c>
      <c r="O145" s="276" t="s">
        <v>323</v>
      </c>
      <c r="P145" s="482"/>
      <c r="Q145" s="419"/>
      <c r="R145" s="137">
        <f>+R$144</f>
        <v>0</v>
      </c>
      <c r="S145" s="307"/>
      <c r="T145" s="482"/>
      <c r="U145" s="419"/>
      <c r="V145" s="139"/>
      <c r="W145" s="276"/>
      <c r="X145" s="482"/>
      <c r="Y145" s="419"/>
      <c r="Z145" s="133"/>
    </row>
    <row r="146" spans="1:29" ht="27.75" customHeight="1">
      <c r="A146" s="127"/>
      <c r="B146" s="626"/>
      <c r="C146" s="224" t="s">
        <v>291</v>
      </c>
      <c r="D146" s="411">
        <v>980</v>
      </c>
      <c r="E146" s="414">
        <f>ROUND(F146*D146/100,-1)</f>
        <v>0</v>
      </c>
      <c r="F146" s="92">
        <f>+F$144</f>
        <v>0</v>
      </c>
      <c r="G146" s="302"/>
      <c r="H146" s="487"/>
      <c r="I146" s="488"/>
      <c r="J146" s="141"/>
      <c r="K146" s="302"/>
      <c r="L146" s="487"/>
      <c r="M146" s="488"/>
      <c r="N146" s="141"/>
      <c r="O146" s="352"/>
      <c r="P146" s="487"/>
      <c r="Q146" s="488"/>
      <c r="R146" s="141"/>
      <c r="S146" s="363" t="s">
        <v>91</v>
      </c>
      <c r="T146" s="487">
        <v>240</v>
      </c>
      <c r="U146" s="414">
        <f>ROUND(V146*T146/100,-1)</f>
        <v>0</v>
      </c>
      <c r="V146" s="92">
        <f>+V$144</f>
        <v>0</v>
      </c>
      <c r="W146" s="256"/>
      <c r="X146" s="487"/>
      <c r="Y146" s="414"/>
      <c r="Z146" s="31"/>
      <c r="AA146" s="120"/>
      <c r="AB146" s="54"/>
      <c r="AC146" s="54"/>
    </row>
    <row r="147" spans="1:29" ht="27.75" customHeight="1" thickBot="1">
      <c r="A147" s="127"/>
      <c r="B147" s="626"/>
      <c r="C147" s="267" t="s">
        <v>292</v>
      </c>
      <c r="D147" s="424">
        <v>740</v>
      </c>
      <c r="E147" s="417">
        <f>ROUND(F147*D147/100,-1)</f>
        <v>0</v>
      </c>
      <c r="F147" s="603">
        <f>+F$144</f>
        <v>0</v>
      </c>
      <c r="G147" s="604"/>
      <c r="H147" s="605"/>
      <c r="I147" s="606"/>
      <c r="J147" s="607"/>
      <c r="K147" s="604"/>
      <c r="L147" s="605"/>
      <c r="M147" s="606"/>
      <c r="N147" s="607"/>
      <c r="O147" s="608"/>
      <c r="P147" s="605"/>
      <c r="Q147" s="606"/>
      <c r="R147" s="607"/>
      <c r="S147" s="609"/>
      <c r="T147" s="605"/>
      <c r="U147" s="417"/>
      <c r="V147" s="610"/>
      <c r="W147" s="604"/>
      <c r="X147" s="605"/>
      <c r="Y147" s="417"/>
      <c r="Z147" s="142"/>
      <c r="AA147" s="120"/>
    </row>
    <row r="148" spans="1:29" ht="27.75" customHeight="1" thickBot="1">
      <c r="A148" s="127"/>
      <c r="B148" s="165">
        <f>+D148+L148+P148+T148+X148</f>
        <v>4750</v>
      </c>
      <c r="C148" s="258"/>
      <c r="D148" s="440">
        <f>SUBTOTAL(9,D145:D147)</f>
        <v>4510</v>
      </c>
      <c r="E148" s="441">
        <f>SUBTOTAL(9,E145:E147)</f>
        <v>0</v>
      </c>
      <c r="F148" s="36"/>
      <c r="G148" s="251" t="s">
        <v>18</v>
      </c>
      <c r="H148" s="440"/>
      <c r="I148" s="441"/>
      <c r="J148" s="36"/>
      <c r="K148" s="251" t="s">
        <v>18</v>
      </c>
      <c r="L148" s="440"/>
      <c r="M148" s="441"/>
      <c r="N148" s="36"/>
      <c r="O148" s="258" t="s">
        <v>18</v>
      </c>
      <c r="P148" s="440">
        <f>SUBTOTAL(9,P145:P147)</f>
        <v>0</v>
      </c>
      <c r="Q148" s="441">
        <f>SUBTOTAL(9,Q145:Q147)</f>
        <v>0</v>
      </c>
      <c r="R148" s="36"/>
      <c r="S148" s="251" t="s">
        <v>18</v>
      </c>
      <c r="T148" s="440">
        <f>SUBTOTAL(9,T145:T147)</f>
        <v>240</v>
      </c>
      <c r="U148" s="441">
        <f>SUBTOTAL(9,U145:U147)</f>
        <v>0</v>
      </c>
      <c r="V148" s="36"/>
      <c r="W148" s="251" t="s">
        <v>18</v>
      </c>
      <c r="X148" s="440">
        <f>SUBTOTAL(9,X145:X147)</f>
        <v>0</v>
      </c>
      <c r="Y148" s="441">
        <f>SUBTOTAL(9,Y145:Y147)</f>
        <v>0</v>
      </c>
      <c r="Z148" s="143"/>
    </row>
    <row r="149" spans="1:29" ht="27.75" customHeight="1" thickBot="1">
      <c r="A149" s="125"/>
      <c r="B149" s="167">
        <f>+$C$1</f>
        <v>0</v>
      </c>
      <c r="C149" s="252" t="str">
        <f>IF(E157+M157+Q157+U157+Y157&gt;0,"松浦市 " &amp; TEXT(E157+M157+Q157+U157+Y157,"#,###,###枚"),"松浦市")</f>
        <v>松浦市</v>
      </c>
      <c r="D149" s="435"/>
      <c r="E149" s="436"/>
      <c r="F149" s="116">
        <f>+B149</f>
        <v>0</v>
      </c>
      <c r="G149" s="275"/>
      <c r="H149" s="472"/>
      <c r="I149" s="473"/>
      <c r="J149" s="117"/>
      <c r="K149" s="275"/>
      <c r="L149" s="472"/>
      <c r="M149" s="473"/>
      <c r="N149" s="117"/>
      <c r="O149" s="275"/>
      <c r="P149" s="472"/>
      <c r="Q149" s="473"/>
      <c r="R149" s="117"/>
      <c r="S149" s="275"/>
      <c r="T149" s="472"/>
      <c r="U149" s="473"/>
      <c r="V149" s="117">
        <f>+B149</f>
        <v>0</v>
      </c>
      <c r="W149" s="275"/>
      <c r="X149" s="472"/>
      <c r="Y149" s="536"/>
      <c r="Z149" s="118"/>
    </row>
    <row r="150" spans="1:29" ht="27.75" customHeight="1">
      <c r="A150" s="115"/>
      <c r="B150" s="625" t="s">
        <v>45</v>
      </c>
      <c r="C150" s="255" t="s">
        <v>318</v>
      </c>
      <c r="D150" s="412">
        <v>1220</v>
      </c>
      <c r="E150" s="419">
        <f t="shared" ref="E150:E156" si="65">ROUND(F150*D150/100,-1)</f>
        <v>0</v>
      </c>
      <c r="F150" s="137">
        <f t="shared" ref="F150:F156" si="66">+F$149</f>
        <v>0</v>
      </c>
      <c r="G150" s="304"/>
      <c r="H150" s="482"/>
      <c r="I150" s="483"/>
      <c r="J150" s="138"/>
      <c r="K150" s="304"/>
      <c r="L150" s="482"/>
      <c r="M150" s="483"/>
      <c r="N150" s="138"/>
      <c r="O150" s="304"/>
      <c r="P150" s="482"/>
      <c r="Q150" s="483"/>
      <c r="R150" s="138"/>
      <c r="S150" s="304" t="s">
        <v>94</v>
      </c>
      <c r="T150" s="482">
        <v>660</v>
      </c>
      <c r="U150" s="419">
        <f t="shared" ref="U150:U153" si="67">ROUND(V150*T150/100,-1)</f>
        <v>0</v>
      </c>
      <c r="V150" s="137">
        <f>+V$149</f>
        <v>0</v>
      </c>
      <c r="W150" s="384"/>
      <c r="X150" s="482"/>
      <c r="Y150" s="419"/>
      <c r="Z150" s="39"/>
    </row>
    <row r="151" spans="1:29" ht="27.75" customHeight="1">
      <c r="A151" s="127"/>
      <c r="B151" s="626"/>
      <c r="C151" s="224" t="s">
        <v>293</v>
      </c>
      <c r="D151" s="411">
        <v>980</v>
      </c>
      <c r="E151" s="414">
        <f t="shared" si="65"/>
        <v>0</v>
      </c>
      <c r="F151" s="92">
        <f t="shared" si="66"/>
        <v>0</v>
      </c>
      <c r="G151" s="302"/>
      <c r="H151" s="487"/>
      <c r="I151" s="414"/>
      <c r="J151" s="93"/>
      <c r="K151" s="302"/>
      <c r="L151" s="487"/>
      <c r="M151" s="414"/>
      <c r="N151" s="93"/>
      <c r="O151" s="302"/>
      <c r="P151" s="487"/>
      <c r="Q151" s="488"/>
      <c r="R151" s="141"/>
      <c r="S151" s="302" t="s">
        <v>92</v>
      </c>
      <c r="T151" s="487">
        <v>240</v>
      </c>
      <c r="U151" s="414">
        <f t="shared" si="67"/>
        <v>0</v>
      </c>
      <c r="V151" s="92">
        <f>+V$149</f>
        <v>0</v>
      </c>
      <c r="W151" s="385"/>
      <c r="X151" s="549"/>
      <c r="Y151" s="488"/>
      <c r="Z151" s="45"/>
      <c r="AA151" s="43"/>
      <c r="AB151" s="54"/>
      <c r="AC151" s="54"/>
    </row>
    <row r="152" spans="1:29" ht="27.75" hidden="1" customHeight="1">
      <c r="A152" s="127"/>
      <c r="B152" s="626"/>
      <c r="C152" s="256"/>
      <c r="D152" s="411"/>
      <c r="E152" s="414"/>
      <c r="F152" s="92">
        <f t="shared" si="66"/>
        <v>0</v>
      </c>
      <c r="G152" s="302"/>
      <c r="H152" s="487"/>
      <c r="I152" s="488"/>
      <c r="J152" s="141"/>
      <c r="K152" s="302"/>
      <c r="L152" s="487"/>
      <c r="M152" s="488"/>
      <c r="N152" s="141"/>
      <c r="O152" s="302"/>
      <c r="P152" s="487"/>
      <c r="Q152" s="488"/>
      <c r="R152" s="141"/>
      <c r="S152" s="365"/>
      <c r="T152" s="487"/>
      <c r="U152" s="414"/>
      <c r="V152" s="144"/>
      <c r="W152" s="302"/>
      <c r="X152" s="487"/>
      <c r="Y152" s="488"/>
      <c r="Z152" s="45"/>
      <c r="AA152" s="43"/>
    </row>
    <row r="153" spans="1:29" ht="27.75" customHeight="1">
      <c r="A153" s="127"/>
      <c r="B153" s="626"/>
      <c r="C153" s="224" t="s">
        <v>294</v>
      </c>
      <c r="D153" s="411">
        <v>350</v>
      </c>
      <c r="E153" s="414">
        <f t="shared" si="65"/>
        <v>0</v>
      </c>
      <c r="F153" s="92">
        <f t="shared" si="66"/>
        <v>0</v>
      </c>
      <c r="G153" s="302"/>
      <c r="H153" s="487"/>
      <c r="I153" s="488"/>
      <c r="J153" s="141"/>
      <c r="K153" s="302"/>
      <c r="L153" s="487"/>
      <c r="M153" s="488"/>
      <c r="N153" s="141"/>
      <c r="O153" s="302"/>
      <c r="P153" s="487"/>
      <c r="Q153" s="488"/>
      <c r="R153" s="141"/>
      <c r="S153" s="302" t="s">
        <v>46</v>
      </c>
      <c r="T153" s="487">
        <v>90</v>
      </c>
      <c r="U153" s="414">
        <f t="shared" si="67"/>
        <v>0</v>
      </c>
      <c r="V153" s="92">
        <f>+V$149</f>
        <v>0</v>
      </c>
      <c r="W153" s="302"/>
      <c r="X153" s="549"/>
      <c r="Y153" s="488"/>
      <c r="Z153" s="45"/>
      <c r="AA153" s="43"/>
    </row>
    <row r="154" spans="1:29" ht="27.75" customHeight="1">
      <c r="A154" s="127"/>
      <c r="B154" s="626"/>
      <c r="C154" s="224" t="s">
        <v>173</v>
      </c>
      <c r="D154" s="411">
        <v>10</v>
      </c>
      <c r="E154" s="414">
        <f t="shared" si="65"/>
        <v>0</v>
      </c>
      <c r="F154" s="92">
        <f t="shared" si="66"/>
        <v>0</v>
      </c>
      <c r="G154" s="302"/>
      <c r="H154" s="487"/>
      <c r="I154" s="488"/>
      <c r="J154" s="141"/>
      <c r="K154" s="302"/>
      <c r="L154" s="487"/>
      <c r="M154" s="488"/>
      <c r="N154" s="141"/>
      <c r="O154" s="302"/>
      <c r="P154" s="487"/>
      <c r="Q154" s="488"/>
      <c r="R154" s="141"/>
      <c r="S154" s="366"/>
      <c r="T154" s="487"/>
      <c r="U154" s="414"/>
      <c r="V154" s="135"/>
      <c r="W154" s="302"/>
      <c r="X154" s="549"/>
      <c r="Y154" s="488"/>
      <c r="Z154" s="45"/>
      <c r="AA154" s="43"/>
    </row>
    <row r="155" spans="1:29" ht="27.75" customHeight="1">
      <c r="A155" s="127"/>
      <c r="B155" s="626"/>
      <c r="C155" s="224" t="s">
        <v>295</v>
      </c>
      <c r="D155" s="411">
        <v>290</v>
      </c>
      <c r="E155" s="414">
        <f t="shared" si="65"/>
        <v>0</v>
      </c>
      <c r="F155" s="92">
        <f t="shared" si="66"/>
        <v>0</v>
      </c>
      <c r="G155" s="573"/>
      <c r="H155" s="487"/>
      <c r="I155" s="488"/>
      <c r="J155" s="141"/>
      <c r="K155" s="302"/>
      <c r="L155" s="487"/>
      <c r="M155" s="488"/>
      <c r="N155" s="141"/>
      <c r="O155" s="302"/>
      <c r="P155" s="487"/>
      <c r="Q155" s="488"/>
      <c r="R155" s="141"/>
      <c r="S155" s="289"/>
      <c r="T155" s="487"/>
      <c r="U155" s="414"/>
      <c r="V155" s="93"/>
      <c r="W155" s="302"/>
      <c r="X155" s="549"/>
      <c r="Y155" s="488"/>
      <c r="Z155" s="45"/>
      <c r="AA155" s="43"/>
    </row>
    <row r="156" spans="1:29" ht="27.75" customHeight="1" thickBot="1">
      <c r="A156" s="127"/>
      <c r="B156" s="626"/>
      <c r="C156" s="260" t="s">
        <v>361</v>
      </c>
      <c r="D156" s="420">
        <v>160</v>
      </c>
      <c r="E156" s="421">
        <f t="shared" si="65"/>
        <v>0</v>
      </c>
      <c r="F156" s="84">
        <f t="shared" si="66"/>
        <v>0</v>
      </c>
      <c r="G156" s="574"/>
      <c r="H156" s="484"/>
      <c r="I156" s="485"/>
      <c r="J156" s="140"/>
      <c r="K156" s="303"/>
      <c r="L156" s="484"/>
      <c r="M156" s="485"/>
      <c r="N156" s="140"/>
      <c r="O156" s="303"/>
      <c r="P156" s="484"/>
      <c r="Q156" s="485"/>
      <c r="R156" s="140"/>
      <c r="S156" s="303"/>
      <c r="T156" s="484"/>
      <c r="U156" s="485"/>
      <c r="V156" s="140"/>
      <c r="W156" s="303"/>
      <c r="X156" s="548"/>
      <c r="Y156" s="485"/>
      <c r="Z156" s="45"/>
      <c r="AA156" s="43"/>
    </row>
    <row r="157" spans="1:29" ht="27.75" customHeight="1" thickBot="1">
      <c r="A157" s="127"/>
      <c r="B157" s="165">
        <f>+D157+L157+P157+T157+X157</f>
        <v>4000</v>
      </c>
      <c r="C157" s="258" t="s">
        <v>20</v>
      </c>
      <c r="D157" s="440">
        <f>SUBTOTAL(9,D150:D156)</f>
        <v>3010</v>
      </c>
      <c r="E157" s="444">
        <f>SUBTOTAL(9,E150:E156)</f>
        <v>0</v>
      </c>
      <c r="F157" s="61"/>
      <c r="G157" s="251" t="s">
        <v>18</v>
      </c>
      <c r="H157" s="440"/>
      <c r="I157" s="444"/>
      <c r="J157" s="61"/>
      <c r="K157" s="251" t="s">
        <v>18</v>
      </c>
      <c r="L157" s="440"/>
      <c r="M157" s="444"/>
      <c r="N157" s="61"/>
      <c r="O157" s="254" t="s">
        <v>18</v>
      </c>
      <c r="P157" s="486"/>
      <c r="Q157" s="444"/>
      <c r="R157" s="36"/>
      <c r="S157" s="251" t="s">
        <v>18</v>
      </c>
      <c r="T157" s="440">
        <f>SUBTOTAL(9,T150:T156)</f>
        <v>990</v>
      </c>
      <c r="U157" s="444">
        <f>SUBTOTAL(9,U150:U156)</f>
        <v>0</v>
      </c>
      <c r="V157" s="61"/>
      <c r="W157" s="261" t="s">
        <v>18</v>
      </c>
      <c r="X157" s="440">
        <f>SUBTOTAL(9,X150:X156)</f>
        <v>0</v>
      </c>
      <c r="Y157" s="444">
        <f>SUBTOTAL(9,Y150:Y156)</f>
        <v>0</v>
      </c>
      <c r="Z157" s="66"/>
      <c r="AA157" s="43"/>
    </row>
    <row r="158" spans="1:29" ht="27.75" customHeight="1" thickBot="1">
      <c r="A158" s="125"/>
      <c r="B158" s="167">
        <f>+$C$1</f>
        <v>0</v>
      </c>
      <c r="C158" s="252" t="str">
        <f>IF(E167+M167+Q167+U167+Y167&gt;0,"五島市 " &amp; TEXT(E167+M167+Q167+U167+Y167,"#,###,###枚"),"五島市")</f>
        <v>五島市</v>
      </c>
      <c r="D158" s="435"/>
      <c r="E158" s="436"/>
      <c r="F158" s="116">
        <f>+B158</f>
        <v>0</v>
      </c>
      <c r="G158" s="275"/>
      <c r="H158" s="472"/>
      <c r="I158" s="473"/>
      <c r="J158" s="117"/>
      <c r="K158" s="275"/>
      <c r="L158" s="472"/>
      <c r="M158" s="473"/>
      <c r="N158" s="117">
        <f>+B158</f>
        <v>0</v>
      </c>
      <c r="O158" s="275"/>
      <c r="P158" s="472"/>
      <c r="Q158" s="473"/>
      <c r="R158" s="117"/>
      <c r="S158" s="275"/>
      <c r="T158" s="472"/>
      <c r="U158" s="473"/>
      <c r="V158" s="117">
        <f>+B158</f>
        <v>0</v>
      </c>
      <c r="W158" s="275"/>
      <c r="X158" s="472"/>
      <c r="Y158" s="536"/>
      <c r="Z158" s="118">
        <f>+B158</f>
        <v>0</v>
      </c>
    </row>
    <row r="159" spans="1:29" ht="27.75" customHeight="1">
      <c r="A159" s="115"/>
      <c r="B159" s="625" t="s">
        <v>47</v>
      </c>
      <c r="C159" s="255" t="s">
        <v>296</v>
      </c>
      <c r="D159" s="412">
        <v>4050</v>
      </c>
      <c r="E159" s="419">
        <f t="shared" ref="E159:E166" si="68">ROUND(F159*D159/100,-1)</f>
        <v>0</v>
      </c>
      <c r="F159" s="22">
        <f t="shared" ref="F159:F166" si="69">+F$158</f>
        <v>0</v>
      </c>
      <c r="G159" s="255"/>
      <c r="H159" s="412"/>
      <c r="I159" s="419"/>
      <c r="J159" s="133"/>
      <c r="K159" s="255" t="s">
        <v>302</v>
      </c>
      <c r="L159" s="412">
        <v>250</v>
      </c>
      <c r="M159" s="419">
        <f>ROUND(N159*L159/100,-1)</f>
        <v>0</v>
      </c>
      <c r="N159" s="22">
        <f>+N$158</f>
        <v>0</v>
      </c>
      <c r="O159" s="350"/>
      <c r="P159" s="412"/>
      <c r="Q159" s="419"/>
      <c r="R159" s="133"/>
      <c r="S159" s="255" t="s">
        <v>175</v>
      </c>
      <c r="T159" s="412">
        <v>110</v>
      </c>
      <c r="U159" s="419">
        <f>ROUND(V159*T159/100,-1)</f>
        <v>0</v>
      </c>
      <c r="V159" s="22">
        <f>+V$158</f>
        <v>0</v>
      </c>
      <c r="W159" s="350"/>
      <c r="X159" s="550"/>
      <c r="Y159" s="419"/>
      <c r="Z159" s="39">
        <f>+Z$158</f>
        <v>0</v>
      </c>
    </row>
    <row r="160" spans="1:29" ht="27.75" customHeight="1">
      <c r="A160" s="127"/>
      <c r="B160" s="626"/>
      <c r="C160" s="224" t="s">
        <v>297</v>
      </c>
      <c r="D160" s="411">
        <v>270</v>
      </c>
      <c r="E160" s="414">
        <f t="shared" si="68"/>
        <v>0</v>
      </c>
      <c r="F160" s="25">
        <f t="shared" si="69"/>
        <v>0</v>
      </c>
      <c r="G160" s="305"/>
      <c r="H160" s="411"/>
      <c r="I160" s="476"/>
      <c r="J160" s="33"/>
      <c r="K160" s="305"/>
      <c r="L160" s="411"/>
      <c r="M160" s="476"/>
      <c r="N160" s="33"/>
      <c r="O160" s="305"/>
      <c r="P160" s="411"/>
      <c r="Q160" s="476"/>
      <c r="R160" s="33"/>
      <c r="S160" s="305"/>
      <c r="T160" s="411"/>
      <c r="U160" s="476"/>
      <c r="V160" s="33"/>
      <c r="W160" s="305"/>
      <c r="X160" s="530"/>
      <c r="Y160" s="476"/>
      <c r="Z160" s="45"/>
      <c r="AA160" s="43"/>
      <c r="AB160" s="54"/>
      <c r="AC160" s="54"/>
    </row>
    <row r="161" spans="1:29" ht="27.75" customHeight="1">
      <c r="A161" s="127"/>
      <c r="B161" s="626"/>
      <c r="C161" s="224" t="s">
        <v>298</v>
      </c>
      <c r="D161" s="411">
        <v>30</v>
      </c>
      <c r="E161" s="414">
        <f t="shared" si="68"/>
        <v>0</v>
      </c>
      <c r="F161" s="25">
        <f t="shared" si="69"/>
        <v>0</v>
      </c>
      <c r="G161" s="305"/>
      <c r="H161" s="411"/>
      <c r="I161" s="476"/>
      <c r="J161" s="33"/>
      <c r="K161" s="305"/>
      <c r="L161" s="411"/>
      <c r="M161" s="476"/>
      <c r="N161" s="33"/>
      <c r="O161" s="305"/>
      <c r="P161" s="411"/>
      <c r="Q161" s="476"/>
      <c r="R161" s="33"/>
      <c r="S161" s="367"/>
      <c r="T161" s="411"/>
      <c r="U161" s="476"/>
      <c r="V161" s="33"/>
      <c r="W161" s="305"/>
      <c r="X161" s="411"/>
      <c r="Y161" s="476"/>
      <c r="Z161" s="45"/>
      <c r="AA161" s="43"/>
      <c r="AC161" s="54"/>
    </row>
    <row r="162" spans="1:29" ht="27.75" customHeight="1">
      <c r="A162" s="127"/>
      <c r="B162" s="626"/>
      <c r="C162" s="224" t="s">
        <v>359</v>
      </c>
      <c r="D162" s="411">
        <v>330</v>
      </c>
      <c r="E162" s="414">
        <f t="shared" si="68"/>
        <v>0</v>
      </c>
      <c r="F162" s="25">
        <f t="shared" si="69"/>
        <v>0</v>
      </c>
      <c r="G162" s="305"/>
      <c r="H162" s="411"/>
      <c r="I162" s="476"/>
      <c r="J162" s="33"/>
      <c r="K162" s="305"/>
      <c r="L162" s="411"/>
      <c r="M162" s="476"/>
      <c r="N162" s="33"/>
      <c r="O162" s="305"/>
      <c r="P162" s="411"/>
      <c r="Q162" s="476"/>
      <c r="R162" s="33"/>
      <c r="S162" s="305"/>
      <c r="T162" s="411"/>
      <c r="U162" s="476"/>
      <c r="V162" s="142"/>
      <c r="W162" s="386"/>
      <c r="X162" s="411"/>
      <c r="Y162" s="414"/>
      <c r="Z162" s="30"/>
      <c r="AA162" s="43"/>
      <c r="AC162" s="54"/>
    </row>
    <row r="163" spans="1:29" ht="27.75" customHeight="1">
      <c r="A163" s="127"/>
      <c r="B163" s="626"/>
      <c r="C163" s="224" t="s">
        <v>299</v>
      </c>
      <c r="D163" s="411">
        <v>320</v>
      </c>
      <c r="E163" s="414">
        <f t="shared" si="68"/>
        <v>0</v>
      </c>
      <c r="F163" s="25">
        <f t="shared" si="69"/>
        <v>0</v>
      </c>
      <c r="G163" s="305"/>
      <c r="H163" s="411"/>
      <c r="I163" s="476"/>
      <c r="J163" s="33"/>
      <c r="K163" s="305"/>
      <c r="L163" s="411"/>
      <c r="M163" s="476"/>
      <c r="N163" s="33"/>
      <c r="O163" s="305"/>
      <c r="P163" s="411"/>
      <c r="Q163" s="476"/>
      <c r="R163" s="33"/>
      <c r="S163" s="305"/>
      <c r="T163" s="411"/>
      <c r="U163" s="476"/>
      <c r="V163" s="142"/>
      <c r="W163" s="386"/>
      <c r="X163" s="530"/>
      <c r="Y163" s="414"/>
      <c r="Z163" s="30"/>
      <c r="AA163" s="43"/>
    </row>
    <row r="164" spans="1:29" ht="27.75" customHeight="1">
      <c r="A164" s="127"/>
      <c r="B164" s="626"/>
      <c r="C164" s="224" t="s">
        <v>300</v>
      </c>
      <c r="D164" s="411">
        <v>170</v>
      </c>
      <c r="E164" s="414">
        <f t="shared" si="68"/>
        <v>0</v>
      </c>
      <c r="F164" s="25">
        <f t="shared" si="69"/>
        <v>0</v>
      </c>
      <c r="G164" s="305"/>
      <c r="H164" s="411"/>
      <c r="I164" s="476"/>
      <c r="J164" s="33"/>
      <c r="K164" s="305"/>
      <c r="L164" s="411"/>
      <c r="M164" s="476"/>
      <c r="N164" s="33"/>
      <c r="O164" s="305"/>
      <c r="P164" s="411"/>
      <c r="Q164" s="476"/>
      <c r="R164" s="33"/>
      <c r="S164" s="367"/>
      <c r="T164" s="411"/>
      <c r="U164" s="476"/>
      <c r="V164" s="142"/>
      <c r="W164" s="386"/>
      <c r="X164" s="411"/>
      <c r="Y164" s="414"/>
      <c r="Z164" s="30"/>
      <c r="AA164" s="43"/>
    </row>
    <row r="165" spans="1:29" ht="27.75" customHeight="1">
      <c r="A165" s="127"/>
      <c r="B165" s="626"/>
      <c r="C165" s="224" t="s">
        <v>301</v>
      </c>
      <c r="D165" s="411">
        <v>550</v>
      </c>
      <c r="E165" s="414">
        <f t="shared" si="68"/>
        <v>0</v>
      </c>
      <c r="F165" s="25">
        <f t="shared" si="69"/>
        <v>0</v>
      </c>
      <c r="G165" s="305"/>
      <c r="H165" s="411"/>
      <c r="I165" s="476"/>
      <c r="J165" s="33"/>
      <c r="K165" s="305"/>
      <c r="L165" s="411"/>
      <c r="M165" s="476"/>
      <c r="N165" s="33"/>
      <c r="O165" s="305"/>
      <c r="P165" s="411"/>
      <c r="Q165" s="476"/>
      <c r="R165" s="33"/>
      <c r="S165" s="305"/>
      <c r="T165" s="411"/>
      <c r="U165" s="476"/>
      <c r="V165" s="142"/>
      <c r="W165" s="224" t="s">
        <v>303</v>
      </c>
      <c r="X165" s="530">
        <v>30</v>
      </c>
      <c r="Y165" s="414">
        <f>ROUND(Z165*X165/100,-1)</f>
        <v>0</v>
      </c>
      <c r="Z165" s="27">
        <f>+Z$158</f>
        <v>0</v>
      </c>
      <c r="AA165" s="43"/>
    </row>
    <row r="166" spans="1:29" ht="27.75" customHeight="1" thickBot="1">
      <c r="A166" s="127"/>
      <c r="B166" s="626"/>
      <c r="C166" s="260" t="s">
        <v>360</v>
      </c>
      <c r="D166" s="420">
        <v>230</v>
      </c>
      <c r="E166" s="421">
        <f t="shared" si="68"/>
        <v>0</v>
      </c>
      <c r="F166" s="65">
        <f t="shared" si="69"/>
        <v>0</v>
      </c>
      <c r="G166" s="268"/>
      <c r="H166" s="420"/>
      <c r="I166" s="477"/>
      <c r="J166" s="60"/>
      <c r="K166" s="268"/>
      <c r="L166" s="420"/>
      <c r="M166" s="477"/>
      <c r="N166" s="60"/>
      <c r="O166" s="268"/>
      <c r="P166" s="420"/>
      <c r="Q166" s="477"/>
      <c r="R166" s="60"/>
      <c r="S166" s="268"/>
      <c r="T166" s="420"/>
      <c r="U166" s="477"/>
      <c r="V166" s="145"/>
      <c r="W166" s="387"/>
      <c r="X166" s="420"/>
      <c r="Y166" s="421"/>
      <c r="Z166" s="130"/>
      <c r="AA166" s="43"/>
    </row>
    <row r="167" spans="1:29" ht="27.75" customHeight="1" thickBot="1">
      <c r="A167" s="127"/>
      <c r="B167" s="165">
        <f>+D167+L167+P167+T167+X167</f>
        <v>6340</v>
      </c>
      <c r="C167" s="258" t="s">
        <v>20</v>
      </c>
      <c r="D167" s="440">
        <f>SUBTOTAL(9,D159:D166)</f>
        <v>5950</v>
      </c>
      <c r="E167" s="456">
        <f>SUBTOTAL(9,E159:E166)</f>
        <v>0</v>
      </c>
      <c r="F167" s="50"/>
      <c r="G167" s="251" t="s">
        <v>18</v>
      </c>
      <c r="H167" s="440"/>
      <c r="I167" s="456"/>
      <c r="J167" s="50"/>
      <c r="K167" s="251" t="s">
        <v>18</v>
      </c>
      <c r="L167" s="440">
        <f>SUBTOTAL(9,L159:L166)</f>
        <v>250</v>
      </c>
      <c r="M167" s="456">
        <f>SUBTOTAL(9,M159:M166)</f>
        <v>0</v>
      </c>
      <c r="N167" s="50"/>
      <c r="O167" s="254" t="s">
        <v>18</v>
      </c>
      <c r="P167" s="440"/>
      <c r="Q167" s="456"/>
      <c r="R167" s="36"/>
      <c r="S167" s="251" t="s">
        <v>18</v>
      </c>
      <c r="T167" s="440">
        <f>SUBTOTAL(9,T159:T166)</f>
        <v>110</v>
      </c>
      <c r="U167" s="456">
        <f>SUBTOTAL(9,U159:U166)</f>
        <v>0</v>
      </c>
      <c r="V167" s="50"/>
      <c r="W167" s="261" t="s">
        <v>18</v>
      </c>
      <c r="X167" s="440">
        <f>SUBTOTAL(9,X159:X166)</f>
        <v>30</v>
      </c>
      <c r="Y167" s="444">
        <f>SUBTOTAL(9,Y159:Y166)</f>
        <v>0</v>
      </c>
      <c r="Z167" s="37"/>
      <c r="AA167" s="43"/>
    </row>
    <row r="168" spans="1:29" ht="27.75" customHeight="1" thickBot="1">
      <c r="A168" s="125"/>
      <c r="B168" s="167">
        <f>+$C$1</f>
        <v>0</v>
      </c>
      <c r="C168" s="252" t="str">
        <f>IF(E176+M176+Q176+U176+Y176&gt;0,"南松浦郡 " &amp; TEXT(E176+M176+Q176+U176+Y176,"#,###,###枚"),"南松浦郡")</f>
        <v>南松浦郡</v>
      </c>
      <c r="D168" s="435"/>
      <c r="E168" s="436"/>
      <c r="F168" s="116">
        <f>+B168</f>
        <v>0</v>
      </c>
      <c r="G168" s="275"/>
      <c r="H168" s="472"/>
      <c r="I168" s="473"/>
      <c r="J168" s="117"/>
      <c r="K168" s="275"/>
      <c r="L168" s="472"/>
      <c r="M168" s="473"/>
      <c r="N168" s="117"/>
      <c r="O168" s="275"/>
      <c r="P168" s="472"/>
      <c r="Q168" s="473"/>
      <c r="R168" s="117"/>
      <c r="S168" s="275"/>
      <c r="T168" s="472"/>
      <c r="U168" s="473"/>
      <c r="V168" s="117"/>
      <c r="W168" s="275"/>
      <c r="X168" s="472"/>
      <c r="Y168" s="536"/>
      <c r="Z168" s="118"/>
    </row>
    <row r="169" spans="1:29" ht="27.75" customHeight="1">
      <c r="A169" s="115"/>
      <c r="B169" s="625" t="s">
        <v>117</v>
      </c>
      <c r="C169" s="255" t="s">
        <v>181</v>
      </c>
      <c r="D169" s="412">
        <v>310</v>
      </c>
      <c r="E169" s="419">
        <f t="shared" ref="E169:E175" si="70">ROUND(F169*D169/100,-1)</f>
        <v>0</v>
      </c>
      <c r="F169" s="22">
        <f t="shared" ref="F169:F175" si="71">+F$168</f>
        <v>0</v>
      </c>
      <c r="G169" s="271"/>
      <c r="H169" s="412"/>
      <c r="I169" s="419"/>
      <c r="J169" s="55"/>
      <c r="K169" s="271"/>
      <c r="L169" s="412"/>
      <c r="M169" s="419"/>
      <c r="N169" s="55"/>
      <c r="O169" s="271"/>
      <c r="P169" s="412"/>
      <c r="Q169" s="419"/>
      <c r="R169" s="55"/>
      <c r="S169" s="271"/>
      <c r="T169" s="412"/>
      <c r="U169" s="419"/>
      <c r="V169" s="146"/>
      <c r="W169" s="388"/>
      <c r="X169" s="534"/>
      <c r="Y169" s="419"/>
      <c r="Z169" s="146"/>
    </row>
    <row r="170" spans="1:29" ht="27.75" customHeight="1">
      <c r="A170" s="127"/>
      <c r="B170" s="626"/>
      <c r="C170" s="214" t="s">
        <v>358</v>
      </c>
      <c r="D170" s="411">
        <v>250</v>
      </c>
      <c r="E170" s="414">
        <f t="shared" si="70"/>
        <v>0</v>
      </c>
      <c r="F170" s="25">
        <f t="shared" si="71"/>
        <v>0</v>
      </c>
      <c r="G170" s="256"/>
      <c r="H170" s="411"/>
      <c r="I170" s="414"/>
      <c r="J170" s="31"/>
      <c r="K170" s="256"/>
      <c r="L170" s="411"/>
      <c r="M170" s="414"/>
      <c r="N170" s="31"/>
      <c r="O170" s="305"/>
      <c r="P170" s="411"/>
      <c r="Q170" s="414"/>
      <c r="R170" s="28"/>
      <c r="S170" s="367"/>
      <c r="T170" s="411"/>
      <c r="U170" s="414"/>
      <c r="V170" s="147"/>
      <c r="W170" s="256"/>
      <c r="X170" s="411"/>
      <c r="Y170" s="414"/>
      <c r="Z170" s="31"/>
      <c r="AA170" s="43"/>
      <c r="AC170" s="54"/>
    </row>
    <row r="171" spans="1:29" ht="27.75" customHeight="1">
      <c r="A171" s="127"/>
      <c r="B171" s="626"/>
      <c r="C171" s="624" t="s">
        <v>346</v>
      </c>
      <c r="D171" s="457"/>
      <c r="E171" s="414"/>
      <c r="F171" s="25">
        <f t="shared" si="71"/>
        <v>0</v>
      </c>
      <c r="G171" s="305"/>
      <c r="H171" s="411"/>
      <c r="I171" s="414"/>
      <c r="J171" s="28"/>
      <c r="K171" s="305"/>
      <c r="L171" s="411"/>
      <c r="M171" s="414"/>
      <c r="N171" s="28"/>
      <c r="O171" s="305"/>
      <c r="P171" s="411"/>
      <c r="Q171" s="414"/>
      <c r="R171" s="28"/>
      <c r="S171" s="368"/>
      <c r="T171" s="411"/>
      <c r="U171" s="414"/>
      <c r="V171" s="147"/>
      <c r="W171" s="386"/>
      <c r="X171" s="411"/>
      <c r="Y171" s="414"/>
      <c r="Z171" s="147"/>
      <c r="AA171" s="43"/>
      <c r="AC171" s="54"/>
    </row>
    <row r="172" spans="1:29" ht="27.75" customHeight="1">
      <c r="A172" s="127"/>
      <c r="B172" s="626"/>
      <c r="C172" s="224" t="s">
        <v>304</v>
      </c>
      <c r="D172" s="411">
        <v>640</v>
      </c>
      <c r="E172" s="414">
        <f t="shared" si="70"/>
        <v>0</v>
      </c>
      <c r="F172" s="25">
        <f t="shared" si="71"/>
        <v>0</v>
      </c>
      <c r="G172" s="305"/>
      <c r="H172" s="411"/>
      <c r="I172" s="414"/>
      <c r="J172" s="28"/>
      <c r="K172" s="305"/>
      <c r="L172" s="411"/>
      <c r="M172" s="414"/>
      <c r="N172" s="28"/>
      <c r="O172" s="305"/>
      <c r="P172" s="411"/>
      <c r="Q172" s="414"/>
      <c r="R172" s="28"/>
      <c r="S172" s="364"/>
      <c r="T172" s="411"/>
      <c r="U172" s="414"/>
      <c r="V172" s="31"/>
      <c r="W172" s="386"/>
      <c r="X172" s="411"/>
      <c r="Y172" s="414"/>
      <c r="Z172" s="147"/>
      <c r="AA172" s="43"/>
    </row>
    <row r="173" spans="1:29" ht="27.75" customHeight="1">
      <c r="A173" s="127"/>
      <c r="B173" s="626"/>
      <c r="C173" s="224" t="s">
        <v>180</v>
      </c>
      <c r="D173" s="411">
        <v>680</v>
      </c>
      <c r="E173" s="414">
        <f t="shared" si="70"/>
        <v>0</v>
      </c>
      <c r="F173" s="25">
        <f t="shared" si="71"/>
        <v>0</v>
      </c>
      <c r="G173" s="305"/>
      <c r="H173" s="411"/>
      <c r="I173" s="414"/>
      <c r="J173" s="28"/>
      <c r="K173" s="305"/>
      <c r="L173" s="411"/>
      <c r="M173" s="414"/>
      <c r="N173" s="28"/>
      <c r="O173" s="305"/>
      <c r="P173" s="411"/>
      <c r="Q173" s="414"/>
      <c r="R173" s="31"/>
      <c r="S173" s="369"/>
      <c r="T173" s="449"/>
      <c r="U173" s="414"/>
      <c r="V173" s="31"/>
      <c r="W173" s="386"/>
      <c r="X173" s="411"/>
      <c r="Y173" s="414"/>
      <c r="Z173" s="147"/>
      <c r="AA173" s="43"/>
    </row>
    <row r="174" spans="1:29" ht="27.75" customHeight="1">
      <c r="A174" s="127"/>
      <c r="B174" s="626"/>
      <c r="C174" s="224" t="s">
        <v>179</v>
      </c>
      <c r="D174" s="411">
        <v>290</v>
      </c>
      <c r="E174" s="414">
        <f t="shared" si="70"/>
        <v>0</v>
      </c>
      <c r="F174" s="25">
        <f t="shared" si="71"/>
        <v>0</v>
      </c>
      <c r="G174" s="305"/>
      <c r="H174" s="411"/>
      <c r="I174" s="414"/>
      <c r="J174" s="28"/>
      <c r="K174" s="305"/>
      <c r="L174" s="411"/>
      <c r="M174" s="414"/>
      <c r="N174" s="28"/>
      <c r="O174" s="305"/>
      <c r="P174" s="411"/>
      <c r="Q174" s="414"/>
      <c r="R174" s="28"/>
      <c r="S174" s="367"/>
      <c r="T174" s="411"/>
      <c r="U174" s="414"/>
      <c r="V174" s="147"/>
      <c r="W174" s="386"/>
      <c r="X174" s="411"/>
      <c r="Y174" s="414"/>
      <c r="Z174" s="147"/>
      <c r="AA174" s="43"/>
    </row>
    <row r="175" spans="1:29" ht="27.75" customHeight="1" thickBot="1">
      <c r="A175" s="127"/>
      <c r="B175" s="626"/>
      <c r="C175" s="260" t="s">
        <v>178</v>
      </c>
      <c r="D175" s="420">
        <v>150</v>
      </c>
      <c r="E175" s="421">
        <f t="shared" si="70"/>
        <v>0</v>
      </c>
      <c r="F175" s="65">
        <f t="shared" si="71"/>
        <v>0</v>
      </c>
      <c r="G175" s="268"/>
      <c r="H175" s="420"/>
      <c r="I175" s="421"/>
      <c r="J175" s="59"/>
      <c r="K175" s="268"/>
      <c r="L175" s="420"/>
      <c r="M175" s="421"/>
      <c r="N175" s="59"/>
      <c r="O175" s="268"/>
      <c r="P175" s="420"/>
      <c r="Q175" s="421"/>
      <c r="R175" s="59"/>
      <c r="S175" s="268"/>
      <c r="T175" s="420"/>
      <c r="U175" s="421"/>
      <c r="V175" s="59"/>
      <c r="W175" s="268"/>
      <c r="X175" s="420"/>
      <c r="Y175" s="421"/>
      <c r="Z175" s="148"/>
      <c r="AA175" s="43"/>
    </row>
    <row r="176" spans="1:29" ht="27.75" customHeight="1" thickBot="1">
      <c r="A176" s="127"/>
      <c r="B176" s="165">
        <f>+D176+L176+P176+T176+X176</f>
        <v>2320</v>
      </c>
      <c r="C176" s="258" t="s">
        <v>20</v>
      </c>
      <c r="D176" s="443">
        <f>SUBTOTAL(9,D169:D175)</f>
        <v>2320</v>
      </c>
      <c r="E176" s="456">
        <f>SUBTOTAL(9,E169:E175)</f>
        <v>0</v>
      </c>
      <c r="F176" s="50"/>
      <c r="G176" s="251" t="s">
        <v>18</v>
      </c>
      <c r="H176" s="443"/>
      <c r="I176" s="456"/>
      <c r="J176" s="50"/>
      <c r="K176" s="251" t="s">
        <v>18</v>
      </c>
      <c r="L176" s="443"/>
      <c r="M176" s="456"/>
      <c r="N176" s="50"/>
      <c r="O176" s="254" t="s">
        <v>18</v>
      </c>
      <c r="P176" s="443"/>
      <c r="Q176" s="456"/>
      <c r="R176" s="36"/>
      <c r="S176" s="251" t="s">
        <v>18</v>
      </c>
      <c r="T176" s="443"/>
      <c r="U176" s="456"/>
      <c r="V176" s="50"/>
      <c r="W176" s="261" t="s">
        <v>18</v>
      </c>
      <c r="X176" s="443"/>
      <c r="Y176" s="444"/>
      <c r="Z176" s="50"/>
      <c r="AA176" s="43"/>
    </row>
    <row r="177" spans="1:30" ht="27.75" customHeight="1" thickBot="1">
      <c r="A177" s="125"/>
      <c r="B177" s="167">
        <f>+$C$1</f>
        <v>0</v>
      </c>
      <c r="C177" s="252" t="str">
        <f>IF(E180+Q180+U180+Y180&gt;0,"壱岐市 " &amp; TEXT(E180+Q180+U180+Y180,"#,###,###枚"),"壱岐市")</f>
        <v>壱岐市</v>
      </c>
      <c r="D177" s="435"/>
      <c r="E177" s="436"/>
      <c r="F177" s="116">
        <f>+B177</f>
        <v>0</v>
      </c>
      <c r="G177" s="275"/>
      <c r="H177" s="472"/>
      <c r="I177" s="473"/>
      <c r="J177" s="117"/>
      <c r="K177" s="275"/>
      <c r="L177" s="472"/>
      <c r="M177" s="473"/>
      <c r="N177" s="117"/>
      <c r="O177" s="275"/>
      <c r="P177" s="472"/>
      <c r="Q177" s="473"/>
      <c r="R177" s="117">
        <f>+B177</f>
        <v>0</v>
      </c>
      <c r="S177" s="275"/>
      <c r="T177" s="472"/>
      <c r="U177" s="473"/>
      <c r="V177" s="117">
        <f>+B177</f>
        <v>0</v>
      </c>
      <c r="W177" s="275"/>
      <c r="X177" s="472"/>
      <c r="Y177" s="536"/>
      <c r="Z177" s="118">
        <f>+B177</f>
        <v>0</v>
      </c>
    </row>
    <row r="178" spans="1:30" ht="27.75" customHeight="1">
      <c r="A178" s="115"/>
      <c r="B178" s="207" t="s">
        <v>118</v>
      </c>
      <c r="C178" s="255" t="s">
        <v>174</v>
      </c>
      <c r="D178" s="412">
        <v>220</v>
      </c>
      <c r="E178" s="419">
        <f>ROUND(F178*D178/100,-1)</f>
        <v>0</v>
      </c>
      <c r="F178" s="22">
        <f>+F177</f>
        <v>0</v>
      </c>
      <c r="G178" s="271"/>
      <c r="H178" s="489"/>
      <c r="I178" s="490"/>
      <c r="J178" s="53"/>
      <c r="K178" s="271"/>
      <c r="L178" s="489"/>
      <c r="M178" s="490"/>
      <c r="N178" s="53"/>
      <c r="O178" s="255" t="s">
        <v>174</v>
      </c>
      <c r="P178" s="412">
        <v>30</v>
      </c>
      <c r="Q178" s="419">
        <f>ROUND(R178*P178/100,-1)</f>
        <v>0</v>
      </c>
      <c r="R178" s="22">
        <f>+R177</f>
        <v>0</v>
      </c>
      <c r="S178" s="255" t="s">
        <v>174</v>
      </c>
      <c r="T178" s="412">
        <v>1300</v>
      </c>
      <c r="U178" s="419">
        <f>ROUND(V178*T178/100,-1)</f>
        <v>0</v>
      </c>
      <c r="V178" s="22">
        <f>+V177</f>
        <v>0</v>
      </c>
      <c r="W178" s="255" t="s">
        <v>366</v>
      </c>
      <c r="X178" s="412">
        <v>1070</v>
      </c>
      <c r="Y178" s="419">
        <f>ROUND(Z178*X178/100,-1)</f>
        <v>0</v>
      </c>
      <c r="Z178" s="24">
        <f>+Z177</f>
        <v>0</v>
      </c>
    </row>
    <row r="179" spans="1:30" ht="27.75" customHeight="1" thickBot="1">
      <c r="A179" s="127"/>
      <c r="B179" s="208" t="s">
        <v>119</v>
      </c>
      <c r="C179" s="268"/>
      <c r="D179" s="420"/>
      <c r="E179" s="421"/>
      <c r="F179" s="59"/>
      <c r="G179" s="268"/>
      <c r="H179" s="491"/>
      <c r="I179" s="477"/>
      <c r="J179" s="60"/>
      <c r="K179" s="268"/>
      <c r="L179" s="491"/>
      <c r="M179" s="477"/>
      <c r="N179" s="60"/>
      <c r="O179" s="268"/>
      <c r="P179" s="420"/>
      <c r="Q179" s="421"/>
      <c r="R179" s="59"/>
      <c r="S179" s="268"/>
      <c r="T179" s="420"/>
      <c r="U179" s="421"/>
      <c r="V179" s="59"/>
      <c r="W179" s="260" t="s">
        <v>305</v>
      </c>
      <c r="X179" s="532">
        <v>160</v>
      </c>
      <c r="Y179" s="421">
        <f>ROUND(Z179*X179/100,-1)</f>
        <v>0</v>
      </c>
      <c r="Z179" s="70">
        <f>+Z177</f>
        <v>0</v>
      </c>
      <c r="AA179" s="43"/>
      <c r="AC179" s="54"/>
    </row>
    <row r="180" spans="1:30" ht="27.75" customHeight="1" thickBot="1">
      <c r="A180" s="127"/>
      <c r="B180" s="165">
        <f>+D180+L180+P180+T180+X180</f>
        <v>2780</v>
      </c>
      <c r="C180" s="258" t="s">
        <v>20</v>
      </c>
      <c r="D180" s="443">
        <f>SUBTOTAL(9,D178:D179)</f>
        <v>220</v>
      </c>
      <c r="E180" s="456">
        <f>SUBTOTAL(9,E178:E179)</f>
        <v>0</v>
      </c>
      <c r="F180" s="50"/>
      <c r="G180" s="251" t="s">
        <v>18</v>
      </c>
      <c r="H180" s="492"/>
      <c r="I180" s="456"/>
      <c r="J180" s="50"/>
      <c r="K180" s="251" t="s">
        <v>18</v>
      </c>
      <c r="L180" s="492"/>
      <c r="M180" s="456"/>
      <c r="N180" s="50"/>
      <c r="O180" s="254" t="s">
        <v>18</v>
      </c>
      <c r="P180" s="443">
        <f>SUBTOTAL(9,P178:P179)</f>
        <v>30</v>
      </c>
      <c r="Q180" s="456">
        <f>SUBTOTAL(9,Q178:Q179)</f>
        <v>0</v>
      </c>
      <c r="R180" s="50"/>
      <c r="S180" s="251" t="s">
        <v>18</v>
      </c>
      <c r="T180" s="443">
        <f>SUBTOTAL(9,T178:T179)</f>
        <v>1300</v>
      </c>
      <c r="U180" s="456">
        <f>SUBTOTAL(9,U178:U179)</f>
        <v>0</v>
      </c>
      <c r="V180" s="50"/>
      <c r="W180" s="261" t="s">
        <v>18</v>
      </c>
      <c r="X180" s="443">
        <f>SUBTOTAL(9,X178:X179)</f>
        <v>1230</v>
      </c>
      <c r="Y180" s="444">
        <f>SUBTOTAL(9,Y178:Y179)</f>
        <v>0</v>
      </c>
      <c r="Z180" s="37"/>
      <c r="AA180" s="43"/>
      <c r="AC180" s="54"/>
    </row>
    <row r="181" spans="1:30" ht="27.75" customHeight="1" thickBot="1">
      <c r="A181" s="125"/>
      <c r="B181" s="167">
        <f>+$C$1</f>
        <v>0</v>
      </c>
      <c r="C181" s="269" t="str">
        <f>IF(E185+Y185&gt;0,"対馬市 " &amp; TEXT(E185+Y185,"#,###,###枚"),"対馬市")</f>
        <v>対馬市</v>
      </c>
      <c r="D181" s="458"/>
      <c r="E181" s="459"/>
      <c r="F181" s="116">
        <f>+B181</f>
        <v>0</v>
      </c>
      <c r="G181" s="306"/>
      <c r="H181" s="493"/>
      <c r="I181" s="494"/>
      <c r="J181" s="117"/>
      <c r="K181" s="306"/>
      <c r="L181" s="493"/>
      <c r="M181" s="494"/>
      <c r="N181" s="117"/>
      <c r="O181" s="306"/>
      <c r="P181" s="493"/>
      <c r="Q181" s="494"/>
      <c r="R181" s="117">
        <f>+B181</f>
        <v>0</v>
      </c>
      <c r="S181" s="306"/>
      <c r="T181" s="493"/>
      <c r="U181" s="494"/>
      <c r="V181" s="117">
        <f>+B181</f>
        <v>0</v>
      </c>
      <c r="W181" s="306"/>
      <c r="X181" s="493"/>
      <c r="Y181" s="494"/>
      <c r="Z181" s="118">
        <f>+B181</f>
        <v>0</v>
      </c>
    </row>
    <row r="182" spans="1:30" ht="27.75" customHeight="1" thickBot="1">
      <c r="A182" s="115"/>
      <c r="B182" s="207" t="s">
        <v>120</v>
      </c>
      <c r="C182" s="270" t="s">
        <v>177</v>
      </c>
      <c r="D182" s="440">
        <v>1960</v>
      </c>
      <c r="E182" s="413">
        <f>ROUND(F182*D182/100,-1)</f>
        <v>0</v>
      </c>
      <c r="F182" s="25">
        <f>+F181</f>
        <v>0</v>
      </c>
      <c r="G182" s="258"/>
      <c r="H182" s="486"/>
      <c r="I182" s="495"/>
      <c r="J182" s="36"/>
      <c r="K182" s="258"/>
      <c r="L182" s="486"/>
      <c r="M182" s="495"/>
      <c r="N182" s="36"/>
      <c r="O182" s="258"/>
      <c r="P182" s="486"/>
      <c r="Q182" s="495"/>
      <c r="R182" s="36"/>
      <c r="S182" s="258"/>
      <c r="T182" s="440"/>
      <c r="U182" s="526"/>
      <c r="V182" s="56"/>
      <c r="W182" s="258"/>
      <c r="X182" s="440"/>
      <c r="Y182" s="551"/>
      <c r="Z182" s="85"/>
    </row>
    <row r="183" spans="1:30" ht="27.75" customHeight="1">
      <c r="A183" s="149"/>
      <c r="B183" s="208" t="s">
        <v>121</v>
      </c>
      <c r="C183" s="271"/>
      <c r="D183" s="412"/>
      <c r="E183" s="419"/>
      <c r="F183" s="55"/>
      <c r="G183" s="271"/>
      <c r="H183" s="489"/>
      <c r="I183" s="490"/>
      <c r="J183" s="53"/>
      <c r="K183" s="271"/>
      <c r="L183" s="489"/>
      <c r="M183" s="490"/>
      <c r="N183" s="53"/>
      <c r="O183" s="271"/>
      <c r="P183" s="489"/>
      <c r="Q183" s="490"/>
      <c r="R183" s="53"/>
      <c r="S183" s="370"/>
      <c r="T183" s="412"/>
      <c r="U183" s="527"/>
      <c r="V183" s="82"/>
      <c r="W183" s="255" t="s">
        <v>306</v>
      </c>
      <c r="X183" s="412">
        <v>60</v>
      </c>
      <c r="Y183" s="419">
        <f>ROUND(Z183*X183/100,-1)</f>
        <v>0</v>
      </c>
      <c r="Z183" s="27">
        <f>+Z181</f>
        <v>0</v>
      </c>
      <c r="AA183" s="120"/>
      <c r="AC183" s="54"/>
    </row>
    <row r="184" spans="1:30" ht="27.75" customHeight="1" thickBot="1">
      <c r="A184" s="149"/>
      <c r="B184" s="208" t="s">
        <v>122</v>
      </c>
      <c r="C184" s="268"/>
      <c r="D184" s="420"/>
      <c r="E184" s="421"/>
      <c r="F184" s="59"/>
      <c r="G184" s="268"/>
      <c r="H184" s="491"/>
      <c r="I184" s="477"/>
      <c r="J184" s="60"/>
      <c r="K184" s="268"/>
      <c r="L184" s="491"/>
      <c r="M184" s="477"/>
      <c r="N184" s="60"/>
      <c r="O184" s="268"/>
      <c r="P184" s="491"/>
      <c r="Q184" s="477"/>
      <c r="R184" s="60"/>
      <c r="S184" s="268"/>
      <c r="T184" s="420"/>
      <c r="U184" s="478"/>
      <c r="V184" s="59"/>
      <c r="W184" s="260" t="s">
        <v>307</v>
      </c>
      <c r="X184" s="532">
        <v>30</v>
      </c>
      <c r="Y184" s="552">
        <f>ROUND(Z184*X184/100,-1)</f>
        <v>0</v>
      </c>
      <c r="Z184" s="69">
        <f>+Z181</f>
        <v>0</v>
      </c>
      <c r="AC184" s="54"/>
    </row>
    <row r="185" spans="1:30" ht="27.75" customHeight="1" thickBot="1">
      <c r="A185" s="149"/>
      <c r="B185" s="165">
        <f>+D185+L185+P185+T185+X185</f>
        <v>2050</v>
      </c>
      <c r="C185" s="258" t="s">
        <v>20</v>
      </c>
      <c r="D185" s="443">
        <f>SUBTOTAL(9,D182:D184)</f>
        <v>1960</v>
      </c>
      <c r="E185" s="456">
        <f>SUBTOTAL(9,E182:E184)</f>
        <v>0</v>
      </c>
      <c r="F185" s="50"/>
      <c r="G185" s="251" t="s">
        <v>18</v>
      </c>
      <c r="H185" s="492"/>
      <c r="I185" s="456"/>
      <c r="J185" s="50"/>
      <c r="K185" s="251" t="s">
        <v>18</v>
      </c>
      <c r="L185" s="492"/>
      <c r="M185" s="456"/>
      <c r="N185" s="50"/>
      <c r="O185" s="254" t="s">
        <v>18</v>
      </c>
      <c r="P185" s="492"/>
      <c r="Q185" s="456"/>
      <c r="R185" s="50"/>
      <c r="S185" s="251" t="s">
        <v>18</v>
      </c>
      <c r="T185" s="443"/>
      <c r="U185" s="456"/>
      <c r="V185" s="50"/>
      <c r="W185" s="261" t="s">
        <v>18</v>
      </c>
      <c r="X185" s="443">
        <f>SUBTOTAL(9,X182:X184)</f>
        <v>90</v>
      </c>
      <c r="Y185" s="444">
        <f>SUBTOTAL(9,Y182:Y184)</f>
        <v>0</v>
      </c>
      <c r="Z185" s="37"/>
      <c r="AC185" s="54"/>
    </row>
    <row r="186" spans="1:30" ht="27.75" customHeight="1" thickBot="1">
      <c r="A186" s="125"/>
      <c r="C186" s="205"/>
      <c r="D186" s="162"/>
      <c r="E186" s="175"/>
      <c r="G186" s="18"/>
      <c r="H186" s="245"/>
      <c r="I186" s="245"/>
      <c r="J186" s="18"/>
      <c r="K186" s="18"/>
      <c r="L186" s="245"/>
      <c r="M186" s="245"/>
      <c r="N186" s="18"/>
      <c r="O186" s="18"/>
      <c r="P186" s="245"/>
      <c r="Q186" s="245"/>
      <c r="R186" s="18"/>
      <c r="S186" s="18"/>
      <c r="T186" s="248"/>
      <c r="U186" s="248"/>
      <c r="V186" s="18"/>
      <c r="W186" s="18"/>
      <c r="X186" s="245"/>
      <c r="Y186" s="245"/>
      <c r="Z186" s="86"/>
      <c r="AC186" s="54"/>
    </row>
    <row r="187" spans="1:30" ht="29.1" customHeight="1" thickBot="1">
      <c r="C187" s="247" t="s">
        <v>107</v>
      </c>
      <c r="D187" s="246" t="s">
        <v>3</v>
      </c>
      <c r="E187" s="475">
        <f>SUBTOTAL(9,E7:E184)</f>
        <v>0</v>
      </c>
      <c r="F187" s="95"/>
      <c r="G187" s="96"/>
      <c r="H187" s="246" t="s">
        <v>308</v>
      </c>
      <c r="I187" s="475">
        <f>SUBTOTAL(9,I7:I186)</f>
        <v>0</v>
      </c>
      <c r="J187" s="94"/>
      <c r="K187" s="96"/>
      <c r="L187" s="246" t="s">
        <v>108</v>
      </c>
      <c r="M187" s="475">
        <f>SUBTOTAL(9,M7:M186)</f>
        <v>0</v>
      </c>
      <c r="N187" s="94"/>
      <c r="O187" s="96"/>
      <c r="P187" s="246" t="s">
        <v>109</v>
      </c>
      <c r="Q187" s="475">
        <f>SUBTOTAL(9,Q7:Q186)</f>
        <v>0</v>
      </c>
      <c r="R187" s="178"/>
      <c r="S187" s="96"/>
      <c r="T187" s="246" t="s">
        <v>52</v>
      </c>
      <c r="U187" s="475">
        <f>SUBTOTAL(9,U7:U186)</f>
        <v>0</v>
      </c>
      <c r="V187" s="94"/>
      <c r="W187" s="96"/>
      <c r="X187" s="249" t="s">
        <v>110</v>
      </c>
      <c r="Y187" s="441">
        <f>SUBTOTAL(9,Y7:Y186)</f>
        <v>0</v>
      </c>
    </row>
    <row r="188" spans="1:30" ht="27.75" customHeight="1">
      <c r="R188" s="192"/>
    </row>
    <row r="189" spans="1:30" ht="29.1" customHeight="1">
      <c r="C189" s="611" t="s">
        <v>348</v>
      </c>
      <c r="D189" s="151"/>
      <c r="E189" s="151"/>
      <c r="F189" s="151"/>
      <c r="G189" s="151"/>
      <c r="H189" s="151"/>
      <c r="I189" s="151"/>
      <c r="J189" s="151"/>
      <c r="K189" s="151"/>
      <c r="L189" s="151"/>
      <c r="M189" s="151"/>
      <c r="N189" s="151"/>
      <c r="O189" s="151"/>
      <c r="P189" s="151"/>
      <c r="Q189" s="151"/>
      <c r="R189" s="151"/>
      <c r="S189" s="151"/>
      <c r="T189" s="151"/>
      <c r="U189" s="151"/>
      <c r="V189" s="151"/>
      <c r="W189" s="151"/>
      <c r="X189" s="152"/>
      <c r="Y189" s="180"/>
      <c r="Z189" s="154"/>
      <c r="AD189" s="91"/>
    </row>
    <row r="190" spans="1:30" ht="29.1" customHeight="1">
      <c r="C190" s="569" t="s">
        <v>349</v>
      </c>
      <c r="D190" s="180"/>
      <c r="E190" s="180"/>
      <c r="F190" s="180"/>
      <c r="G190" s="180"/>
      <c r="H190" s="180"/>
      <c r="I190" s="180"/>
      <c r="J190" s="180"/>
      <c r="K190" s="180"/>
      <c r="L190" s="180"/>
      <c r="M190" s="180"/>
      <c r="N190" s="180"/>
      <c r="O190" s="180"/>
      <c r="P190" s="180"/>
      <c r="Q190" s="180"/>
      <c r="R190" s="180"/>
      <c r="S190" s="180"/>
      <c r="T190" s="180"/>
      <c r="U190" s="180"/>
      <c r="V190" s="180"/>
      <c r="W190" s="180"/>
      <c r="X190" s="153"/>
      <c r="Y190" s="180"/>
      <c r="Z190" s="154"/>
    </row>
    <row r="191" spans="1:30" ht="29.1" customHeight="1">
      <c r="C191" s="569" t="s">
        <v>350</v>
      </c>
      <c r="D191" s="180"/>
      <c r="E191" s="180"/>
      <c r="F191" s="180"/>
      <c r="G191" s="180"/>
      <c r="H191" s="180"/>
      <c r="I191" s="180"/>
      <c r="J191" s="180"/>
      <c r="K191" s="180"/>
      <c r="L191" s="180"/>
      <c r="M191" s="180"/>
      <c r="N191" s="180"/>
      <c r="O191" s="180"/>
      <c r="P191" s="180"/>
      <c r="Q191" s="180"/>
      <c r="R191" s="180"/>
      <c r="S191" s="180"/>
      <c r="T191" s="180"/>
      <c r="U191" s="180"/>
      <c r="V191" s="180"/>
      <c r="W191" s="180"/>
      <c r="X191" s="153"/>
      <c r="Y191" s="180"/>
      <c r="Z191" s="154"/>
    </row>
    <row r="192" spans="1:30" ht="29.1" customHeight="1">
      <c r="C192" s="569" t="s">
        <v>351</v>
      </c>
      <c r="D192" s="180"/>
      <c r="E192" s="180"/>
      <c r="F192" s="180"/>
      <c r="G192" s="180"/>
      <c r="H192" s="180"/>
      <c r="I192" s="180"/>
      <c r="J192" s="180"/>
      <c r="K192" s="180"/>
      <c r="L192" s="180"/>
      <c r="M192" s="180"/>
      <c r="N192" s="180"/>
      <c r="O192" s="180"/>
      <c r="P192" s="180"/>
      <c r="Q192" s="180"/>
      <c r="R192" s="180"/>
      <c r="S192" s="180"/>
      <c r="T192" s="180"/>
      <c r="U192" s="180"/>
      <c r="V192" s="180"/>
      <c r="W192" s="180"/>
      <c r="X192" s="153"/>
      <c r="Y192" s="180"/>
      <c r="Z192" s="154"/>
    </row>
    <row r="193" spans="3:26" ht="29.1" customHeight="1">
      <c r="C193" s="569" t="s">
        <v>353</v>
      </c>
      <c r="D193" s="179"/>
      <c r="E193" s="179"/>
      <c r="F193" s="179"/>
      <c r="G193" s="179"/>
      <c r="H193" s="179"/>
      <c r="I193" s="179"/>
      <c r="J193" s="179"/>
      <c r="K193" s="179"/>
      <c r="L193" s="179"/>
      <c r="M193" s="179"/>
      <c r="N193" s="179"/>
      <c r="O193" s="179"/>
      <c r="P193" s="179"/>
      <c r="Q193" s="179"/>
      <c r="R193" s="179"/>
      <c r="S193" s="179"/>
      <c r="T193" s="179"/>
      <c r="U193" s="179"/>
      <c r="V193" s="179"/>
      <c r="W193" s="179"/>
      <c r="X193" s="156"/>
      <c r="Y193" s="179"/>
      <c r="Z193" s="154"/>
    </row>
    <row r="194" spans="3:26" ht="29.1" customHeight="1">
      <c r="C194" s="569" t="s">
        <v>354</v>
      </c>
      <c r="D194" s="179"/>
      <c r="E194" s="179"/>
      <c r="F194" s="179"/>
      <c r="G194" s="179"/>
      <c r="H194" s="179"/>
      <c r="I194" s="179"/>
      <c r="J194" s="179"/>
      <c r="K194" s="179"/>
      <c r="L194" s="179"/>
      <c r="M194" s="179"/>
      <c r="N194" s="179"/>
      <c r="O194" s="179"/>
      <c r="P194" s="179"/>
      <c r="Q194" s="179"/>
      <c r="R194" s="179"/>
      <c r="S194" s="179"/>
      <c r="T194" s="179"/>
      <c r="U194" s="179"/>
      <c r="V194" s="179"/>
      <c r="W194" s="179"/>
      <c r="X194" s="156"/>
      <c r="Y194" s="179"/>
      <c r="Z194" s="154"/>
    </row>
    <row r="195" spans="3:26" ht="29.1" customHeight="1">
      <c r="C195" s="569" t="s">
        <v>355</v>
      </c>
      <c r="D195" s="179"/>
      <c r="E195" s="179"/>
      <c r="F195" s="179"/>
      <c r="G195" s="179"/>
      <c r="H195" s="179"/>
      <c r="I195" s="179"/>
      <c r="J195" s="179"/>
      <c r="K195" s="179"/>
      <c r="L195" s="179"/>
      <c r="M195" s="179"/>
      <c r="N195" s="179"/>
      <c r="O195" s="179"/>
      <c r="P195" s="179"/>
      <c r="Q195" s="179"/>
      <c r="R195" s="179"/>
      <c r="S195" s="179"/>
      <c r="T195" s="179"/>
      <c r="U195" s="179"/>
      <c r="V195" s="179"/>
      <c r="W195" s="179"/>
      <c r="X195" s="156"/>
      <c r="Y195" s="179"/>
      <c r="Z195" s="154"/>
    </row>
    <row r="196" spans="3:26" ht="29.1" customHeight="1">
      <c r="C196" s="569" t="s">
        <v>368</v>
      </c>
      <c r="D196" s="179"/>
      <c r="E196" s="179"/>
      <c r="F196" s="179"/>
      <c r="G196" s="179"/>
      <c r="H196" s="179"/>
      <c r="I196" s="179"/>
      <c r="J196" s="179"/>
      <c r="K196" s="179"/>
      <c r="L196" s="179"/>
      <c r="M196" s="179"/>
      <c r="N196" s="179"/>
      <c r="O196" s="179"/>
      <c r="P196" s="179"/>
      <c r="Q196" s="179"/>
      <c r="R196" s="179"/>
      <c r="S196" s="179"/>
      <c r="T196" s="179"/>
      <c r="U196" s="179"/>
      <c r="V196" s="179"/>
      <c r="W196" s="179"/>
      <c r="X196" s="156"/>
      <c r="Y196" s="179"/>
      <c r="Z196" s="154"/>
    </row>
    <row r="197" spans="3:26" ht="29.1" customHeight="1">
      <c r="C197" s="569" t="s">
        <v>372</v>
      </c>
      <c r="D197" s="179"/>
      <c r="E197" s="179"/>
      <c r="F197" s="179"/>
      <c r="G197" s="179"/>
      <c r="H197" s="179"/>
      <c r="I197" s="179"/>
      <c r="J197" s="179"/>
      <c r="K197" s="179"/>
      <c r="L197" s="179"/>
      <c r="M197" s="179"/>
      <c r="N197" s="179"/>
      <c r="O197" s="179"/>
      <c r="P197" s="179"/>
      <c r="Q197" s="179"/>
      <c r="R197" s="179"/>
      <c r="S197" s="179"/>
      <c r="T197" s="179"/>
      <c r="U197" s="179"/>
      <c r="V197" s="179"/>
      <c r="W197" s="179"/>
      <c r="X197" s="156"/>
      <c r="Y197" s="179"/>
      <c r="Z197" s="154"/>
    </row>
    <row r="198" spans="3:26" ht="29.1" customHeight="1">
      <c r="C198" s="569" t="s">
        <v>385</v>
      </c>
      <c r="D198" s="179"/>
      <c r="E198" s="179"/>
      <c r="F198" s="179"/>
      <c r="G198" s="179"/>
      <c r="H198" s="179"/>
      <c r="I198" s="179"/>
      <c r="J198" s="179"/>
      <c r="K198" s="179"/>
      <c r="L198" s="179"/>
      <c r="M198" s="179"/>
      <c r="N198" s="179"/>
      <c r="O198" s="179"/>
      <c r="P198" s="179"/>
      <c r="Q198" s="179"/>
      <c r="R198" s="179"/>
      <c r="S198" s="179"/>
      <c r="T198" s="179"/>
      <c r="U198" s="179"/>
      <c r="V198" s="179"/>
      <c r="W198" s="179"/>
      <c r="X198" s="156"/>
      <c r="Y198" s="179"/>
      <c r="Z198" s="154"/>
    </row>
    <row r="199" spans="3:26" ht="29.1" customHeight="1">
      <c r="C199" s="569" t="s">
        <v>391</v>
      </c>
      <c r="D199" s="179"/>
      <c r="E199" s="179"/>
      <c r="F199" s="179"/>
      <c r="G199" s="179"/>
      <c r="H199" s="179"/>
      <c r="I199" s="179"/>
      <c r="J199" s="179"/>
      <c r="K199" s="179"/>
      <c r="L199" s="179"/>
      <c r="M199" s="179"/>
      <c r="N199" s="179"/>
      <c r="O199" s="179"/>
      <c r="P199" s="179"/>
      <c r="Q199" s="179"/>
      <c r="R199" s="179"/>
      <c r="S199" s="179"/>
      <c r="T199" s="179"/>
      <c r="U199" s="179"/>
      <c r="V199" s="179"/>
      <c r="W199" s="179"/>
      <c r="X199" s="156"/>
      <c r="Y199" s="179"/>
      <c r="Z199" s="154"/>
    </row>
    <row r="200" spans="3:26" ht="29.1" customHeight="1">
      <c r="C200" s="569" t="s">
        <v>382</v>
      </c>
      <c r="D200" s="179"/>
      <c r="E200" s="179"/>
      <c r="F200" s="179"/>
      <c r="G200" s="179"/>
      <c r="H200" s="179"/>
      <c r="I200" s="179"/>
      <c r="J200" s="179"/>
      <c r="K200" s="179"/>
      <c r="L200" s="179"/>
      <c r="M200" s="179"/>
      <c r="N200" s="179"/>
      <c r="O200" s="179"/>
      <c r="P200" s="179"/>
      <c r="Q200" s="179"/>
      <c r="R200" s="179"/>
      <c r="S200" s="179"/>
      <c r="T200" s="179"/>
      <c r="U200" s="179"/>
      <c r="V200" s="179"/>
      <c r="W200" s="179"/>
      <c r="X200" s="156"/>
      <c r="Y200" s="179"/>
      <c r="Z200" s="154"/>
    </row>
    <row r="201" spans="3:26" ht="29.1" customHeight="1">
      <c r="C201" s="569" t="s">
        <v>383</v>
      </c>
      <c r="D201" s="179"/>
      <c r="E201" s="179"/>
      <c r="F201" s="179"/>
      <c r="G201" s="179"/>
      <c r="H201" s="179"/>
      <c r="I201" s="179"/>
      <c r="J201" s="179"/>
      <c r="K201" s="179"/>
      <c r="L201" s="179"/>
      <c r="M201" s="179"/>
      <c r="N201" s="179"/>
      <c r="O201" s="179"/>
      <c r="P201" s="179"/>
      <c r="Q201" s="179"/>
      <c r="R201" s="179"/>
      <c r="S201" s="179"/>
      <c r="T201" s="179"/>
      <c r="U201" s="179"/>
      <c r="V201" s="179"/>
      <c r="W201" s="179"/>
      <c r="X201" s="156"/>
      <c r="Y201" s="179"/>
      <c r="Z201" s="154"/>
    </row>
    <row r="202" spans="3:26" ht="29.1" customHeight="1">
      <c r="C202" s="569" t="s">
        <v>386</v>
      </c>
      <c r="D202" s="179"/>
      <c r="E202" s="179"/>
      <c r="F202" s="179"/>
      <c r="G202" s="179"/>
      <c r="H202" s="179"/>
      <c r="I202" s="179"/>
      <c r="J202" s="179"/>
      <c r="K202" s="179"/>
      <c r="L202" s="179"/>
      <c r="M202" s="179"/>
      <c r="N202" s="179"/>
      <c r="O202" s="179"/>
      <c r="P202" s="179"/>
      <c r="Q202" s="179"/>
      <c r="R202" s="179"/>
      <c r="S202" s="179"/>
      <c r="T202" s="179"/>
      <c r="U202" s="179"/>
      <c r="V202" s="179"/>
      <c r="W202" s="179"/>
      <c r="X202" s="156"/>
      <c r="Y202" s="179"/>
      <c r="Z202" s="154"/>
    </row>
    <row r="203" spans="3:26" ht="29.1" customHeight="1">
      <c r="C203" s="209"/>
      <c r="D203" s="179"/>
      <c r="E203" s="179"/>
      <c r="F203" s="179"/>
      <c r="G203" s="179"/>
      <c r="H203" s="179"/>
      <c r="I203" s="179"/>
      <c r="J203" s="179"/>
      <c r="K203" s="179"/>
      <c r="L203" s="179"/>
      <c r="M203" s="179"/>
      <c r="N203" s="179"/>
      <c r="O203" s="179"/>
      <c r="P203" s="179"/>
      <c r="Q203" s="179"/>
      <c r="R203" s="179"/>
      <c r="S203" s="179"/>
      <c r="T203" s="179"/>
      <c r="U203" s="179"/>
      <c r="V203" s="179"/>
      <c r="W203" s="179"/>
      <c r="X203" s="156"/>
      <c r="Y203" s="179"/>
      <c r="Z203" s="154"/>
    </row>
    <row r="204" spans="3:26" ht="29.1" customHeight="1">
      <c r="C204" s="155"/>
      <c r="D204" s="179"/>
      <c r="E204" s="179"/>
      <c r="F204" s="179"/>
      <c r="G204" s="179"/>
      <c r="H204" s="179"/>
      <c r="I204" s="179"/>
      <c r="J204" s="179"/>
      <c r="K204" s="179"/>
      <c r="L204" s="179"/>
      <c r="M204" s="179"/>
      <c r="N204" s="179"/>
      <c r="O204" s="179"/>
      <c r="P204" s="179"/>
      <c r="Q204" s="179"/>
      <c r="R204" s="179"/>
      <c r="S204" s="179"/>
      <c r="T204" s="179"/>
      <c r="U204" s="179"/>
      <c r="V204" s="179"/>
      <c r="W204" s="179"/>
      <c r="X204" s="156"/>
      <c r="Y204" s="179"/>
      <c r="Z204" s="154"/>
    </row>
    <row r="205" spans="3:26" ht="29.1" customHeight="1">
      <c r="C205" s="155"/>
      <c r="D205" s="179"/>
      <c r="E205" s="179"/>
      <c r="F205" s="179"/>
      <c r="G205" s="179"/>
      <c r="H205" s="179"/>
      <c r="I205" s="179"/>
      <c r="J205" s="179"/>
      <c r="K205" s="179"/>
      <c r="L205" s="179"/>
      <c r="M205" s="179"/>
      <c r="N205" s="179"/>
      <c r="O205" s="179"/>
      <c r="P205" s="179"/>
      <c r="Q205" s="179"/>
      <c r="R205" s="179"/>
      <c r="S205" s="179"/>
      <c r="T205" s="179"/>
      <c r="U205" s="179"/>
      <c r="V205" s="179"/>
      <c r="W205" s="179"/>
      <c r="X205" s="156"/>
      <c r="Y205" s="179"/>
      <c r="Z205" s="154"/>
    </row>
    <row r="206" spans="3:26" ht="29.1" customHeight="1">
      <c r="C206" s="157"/>
      <c r="D206" s="158"/>
      <c r="E206" s="158"/>
      <c r="F206" s="158"/>
      <c r="G206" s="158"/>
      <c r="H206" s="158"/>
      <c r="I206" s="158"/>
      <c r="J206" s="158"/>
      <c r="K206" s="158"/>
      <c r="L206" s="158"/>
      <c r="M206" s="158"/>
      <c r="N206" s="158"/>
      <c r="O206" s="158"/>
      <c r="P206" s="158"/>
      <c r="Q206" s="158"/>
      <c r="R206" s="158"/>
      <c r="S206" s="158"/>
      <c r="T206" s="158"/>
      <c r="U206" s="158"/>
      <c r="V206" s="158"/>
      <c r="W206" s="158"/>
      <c r="X206" s="159"/>
      <c r="Y206" s="179"/>
      <c r="Z206" s="154"/>
    </row>
    <row r="207" spans="3:26" ht="29.1" customHeight="1">
      <c r="C207" s="179"/>
      <c r="D207" s="179"/>
      <c r="E207" s="179"/>
      <c r="F207" s="179"/>
      <c r="G207" s="179"/>
      <c r="H207" s="179"/>
      <c r="I207" s="179"/>
      <c r="J207" s="179"/>
      <c r="K207" s="179"/>
      <c r="L207" s="179"/>
      <c r="M207" s="179"/>
      <c r="N207" s="179"/>
      <c r="O207" s="179"/>
      <c r="P207" s="179"/>
      <c r="Q207" s="179"/>
      <c r="R207" s="179"/>
      <c r="S207" s="179"/>
      <c r="T207" s="179"/>
      <c r="U207" s="179"/>
      <c r="V207" s="179"/>
      <c r="W207" s="179"/>
      <c r="X207" s="179"/>
      <c r="Y207" s="179"/>
      <c r="Z207" s="154"/>
    </row>
    <row r="208" spans="3:26" ht="29.1" customHeight="1">
      <c r="C208" s="179"/>
      <c r="D208" s="179"/>
      <c r="E208" s="179"/>
      <c r="F208" s="179"/>
      <c r="G208" s="179"/>
      <c r="H208" s="179"/>
      <c r="I208" s="179"/>
      <c r="J208" s="179"/>
      <c r="K208" s="179"/>
      <c r="L208" s="179"/>
      <c r="M208" s="179"/>
      <c r="N208" s="179"/>
      <c r="O208" s="179"/>
      <c r="P208" s="179"/>
      <c r="Q208" s="179"/>
      <c r="R208" s="179"/>
      <c r="S208" s="179"/>
      <c r="T208" s="179"/>
      <c r="U208" s="179"/>
      <c r="V208" s="179"/>
      <c r="W208" s="179"/>
      <c r="X208" s="179"/>
      <c r="Y208" s="179"/>
      <c r="Z208" s="154"/>
    </row>
    <row r="209" spans="3:26" ht="29.1" customHeight="1">
      <c r="C209" s="179"/>
      <c r="D209" s="179"/>
      <c r="E209" s="179"/>
      <c r="F209" s="179"/>
      <c r="G209" s="179"/>
      <c r="H209" s="179"/>
      <c r="I209" s="179"/>
      <c r="J209" s="179"/>
      <c r="K209" s="179"/>
      <c r="L209" s="179"/>
      <c r="M209" s="179"/>
      <c r="N209" s="179"/>
      <c r="O209" s="179"/>
      <c r="P209" s="179"/>
      <c r="Q209" s="179"/>
      <c r="R209" s="179"/>
      <c r="S209" s="179"/>
      <c r="T209" s="179"/>
      <c r="U209" s="179"/>
      <c r="V209" s="179"/>
      <c r="W209" s="179"/>
      <c r="X209" s="179"/>
      <c r="Y209" s="179"/>
      <c r="Z209" s="154"/>
    </row>
    <row r="210" spans="3:26" ht="29.1" customHeight="1">
      <c r="C210" s="179"/>
      <c r="D210" s="179"/>
      <c r="E210" s="179"/>
      <c r="F210" s="179"/>
      <c r="G210" s="179"/>
      <c r="H210" s="179"/>
      <c r="I210" s="179"/>
      <c r="J210" s="179"/>
      <c r="K210" s="179"/>
      <c r="L210" s="179"/>
      <c r="M210" s="179"/>
      <c r="N210" s="179"/>
      <c r="O210" s="179"/>
      <c r="P210" s="179"/>
      <c r="Q210" s="179"/>
      <c r="R210" s="179"/>
      <c r="S210" s="179"/>
      <c r="T210" s="179"/>
      <c r="U210" s="179"/>
      <c r="V210" s="179"/>
      <c r="W210" s="179"/>
      <c r="X210" s="179"/>
      <c r="Y210" s="179"/>
      <c r="Z210" s="154"/>
    </row>
    <row r="211" spans="3:26" ht="29.1" customHeight="1">
      <c r="C211" s="179"/>
      <c r="D211" s="179"/>
      <c r="E211" s="179"/>
      <c r="F211" s="179"/>
      <c r="G211" s="179"/>
      <c r="H211" s="179"/>
      <c r="I211" s="179"/>
      <c r="J211" s="179"/>
      <c r="K211" s="179"/>
      <c r="L211" s="179"/>
      <c r="M211" s="179"/>
      <c r="N211" s="179"/>
      <c r="O211" s="179"/>
      <c r="P211" s="179"/>
      <c r="Q211" s="179"/>
      <c r="R211" s="179"/>
      <c r="S211" s="179"/>
      <c r="T211" s="179"/>
      <c r="U211" s="179"/>
      <c r="V211" s="179"/>
      <c r="W211" s="179"/>
      <c r="X211" s="179"/>
      <c r="Y211" s="179"/>
      <c r="Z211" s="154"/>
    </row>
    <row r="212" spans="3:26" ht="29.1" customHeight="1">
      <c r="C212" s="179"/>
      <c r="D212" s="179"/>
      <c r="E212" s="179"/>
      <c r="F212" s="179"/>
      <c r="G212" s="179"/>
      <c r="H212" s="179"/>
      <c r="I212" s="179"/>
      <c r="J212" s="179"/>
      <c r="K212" s="179"/>
      <c r="L212" s="179"/>
      <c r="M212" s="179"/>
      <c r="N212" s="179"/>
      <c r="O212" s="179"/>
      <c r="P212" s="179"/>
      <c r="Q212" s="179"/>
      <c r="R212" s="179"/>
      <c r="S212" s="179"/>
      <c r="T212" s="179"/>
      <c r="U212" s="179"/>
      <c r="V212" s="179"/>
      <c r="W212" s="179"/>
      <c r="X212" s="179"/>
      <c r="Y212" s="179"/>
      <c r="Z212" s="154"/>
    </row>
    <row r="213" spans="3:26" ht="29.1" customHeight="1">
      <c r="C213" s="179"/>
      <c r="D213" s="179"/>
      <c r="E213" s="179"/>
      <c r="F213" s="179"/>
      <c r="G213" s="179"/>
      <c r="H213" s="179"/>
      <c r="I213" s="179"/>
      <c r="J213" s="179"/>
      <c r="K213" s="179"/>
      <c r="L213" s="179"/>
      <c r="M213" s="179"/>
      <c r="N213" s="179"/>
      <c r="O213" s="179"/>
      <c r="P213" s="179"/>
      <c r="Q213" s="179"/>
      <c r="R213" s="179"/>
      <c r="S213" s="179"/>
      <c r="T213" s="179"/>
      <c r="U213" s="179"/>
      <c r="V213" s="179"/>
      <c r="W213" s="179"/>
      <c r="X213" s="179"/>
      <c r="Y213" s="179"/>
      <c r="Z213" s="154"/>
    </row>
    <row r="214" spans="3:26" ht="29.1" customHeight="1">
      <c r="C214" s="179"/>
      <c r="D214" s="179"/>
      <c r="E214" s="179"/>
      <c r="F214" s="179"/>
      <c r="G214" s="179"/>
      <c r="H214" s="179"/>
      <c r="I214" s="179"/>
      <c r="J214" s="179"/>
      <c r="K214" s="179"/>
      <c r="L214" s="179"/>
      <c r="M214" s="179"/>
      <c r="N214" s="179"/>
      <c r="O214" s="179"/>
      <c r="P214" s="179"/>
      <c r="Q214" s="179"/>
      <c r="R214" s="158"/>
      <c r="S214" s="179"/>
      <c r="T214" s="179"/>
      <c r="U214" s="179"/>
      <c r="V214" s="179"/>
      <c r="W214" s="179"/>
      <c r="X214" s="179"/>
      <c r="Y214" s="179"/>
      <c r="Z214" s="154"/>
    </row>
    <row r="215" spans="3:26" ht="29.1" customHeight="1">
      <c r="C215" s="179"/>
      <c r="D215" s="179"/>
      <c r="E215" s="179"/>
      <c r="F215" s="179"/>
      <c r="G215" s="179"/>
      <c r="H215" s="179"/>
      <c r="I215" s="179"/>
      <c r="J215" s="179"/>
      <c r="K215" s="179"/>
      <c r="L215" s="179"/>
      <c r="M215" s="179"/>
      <c r="N215" s="179"/>
      <c r="O215" s="179"/>
      <c r="P215" s="179"/>
      <c r="Q215" s="179"/>
      <c r="R215" s="160"/>
      <c r="S215" s="179"/>
      <c r="T215" s="179"/>
      <c r="U215" s="179"/>
      <c r="V215" s="179"/>
      <c r="W215" s="179"/>
      <c r="X215" s="179"/>
      <c r="Y215" s="179"/>
      <c r="Z215" s="154"/>
    </row>
    <row r="216" spans="3:26" ht="29.1" customHeight="1">
      <c r="C216" s="161"/>
      <c r="D216" s="161"/>
      <c r="E216" s="161"/>
      <c r="F216" s="161"/>
      <c r="G216" s="161"/>
      <c r="H216" s="161"/>
      <c r="I216" s="161"/>
      <c r="J216" s="161"/>
      <c r="K216" s="161"/>
      <c r="L216" s="161"/>
      <c r="M216" s="161"/>
      <c r="N216" s="161"/>
      <c r="O216" s="161"/>
      <c r="P216" s="161"/>
      <c r="Q216" s="161"/>
      <c r="R216" s="161"/>
      <c r="S216" s="161"/>
      <c r="T216" s="161"/>
      <c r="U216" s="161"/>
      <c r="V216" s="161"/>
      <c r="W216" s="161"/>
      <c r="X216" s="161"/>
      <c r="Y216" s="161"/>
      <c r="Z216" s="154"/>
    </row>
    <row r="217" spans="3:26" ht="18" customHeight="1">
      <c r="C217" s="161"/>
      <c r="D217" s="161"/>
      <c r="E217" s="161"/>
      <c r="F217" s="161"/>
      <c r="G217" s="161"/>
      <c r="H217" s="161"/>
      <c r="I217" s="161"/>
      <c r="J217" s="161"/>
      <c r="K217" s="161"/>
      <c r="L217" s="161"/>
      <c r="M217" s="161"/>
      <c r="N217" s="161"/>
      <c r="O217" s="161"/>
      <c r="P217" s="161"/>
      <c r="Q217" s="161"/>
      <c r="R217" s="161"/>
      <c r="S217" s="161"/>
      <c r="T217" s="161"/>
      <c r="U217" s="161"/>
      <c r="V217" s="161"/>
      <c r="W217" s="161"/>
      <c r="X217" s="161"/>
      <c r="Y217" s="161"/>
      <c r="Z217" s="154"/>
    </row>
    <row r="218" spans="3:26" ht="18" customHeight="1">
      <c r="C218" s="161"/>
      <c r="D218" s="161"/>
      <c r="E218" s="161"/>
      <c r="F218" s="161"/>
      <c r="G218" s="161"/>
      <c r="H218" s="161"/>
      <c r="I218" s="161"/>
      <c r="J218" s="161"/>
      <c r="K218" s="161"/>
      <c r="L218" s="161"/>
      <c r="M218" s="161"/>
      <c r="N218" s="161"/>
      <c r="O218" s="161"/>
      <c r="P218" s="161"/>
      <c r="Q218" s="161"/>
      <c r="R218" s="161"/>
      <c r="S218" s="161"/>
      <c r="T218" s="161"/>
      <c r="U218" s="161"/>
      <c r="V218" s="161"/>
      <c r="W218" s="161"/>
      <c r="X218" s="161"/>
      <c r="Y218" s="161"/>
      <c r="Z218" s="154"/>
    </row>
    <row r="219" spans="3:26" ht="15.75" customHeight="1">
      <c r="C219" s="161"/>
      <c r="D219" s="161"/>
      <c r="E219" s="161"/>
      <c r="F219" s="161"/>
      <c r="G219" s="161"/>
      <c r="H219" s="161"/>
      <c r="I219" s="161"/>
      <c r="J219" s="161"/>
      <c r="K219" s="161"/>
      <c r="L219" s="161"/>
      <c r="M219" s="161"/>
      <c r="N219" s="161"/>
      <c r="O219" s="161"/>
      <c r="P219" s="161"/>
      <c r="Q219" s="161"/>
      <c r="R219" s="161"/>
      <c r="S219" s="161"/>
      <c r="T219" s="161"/>
      <c r="U219" s="161"/>
      <c r="V219" s="161"/>
      <c r="W219" s="161"/>
      <c r="X219" s="161"/>
      <c r="Y219" s="161"/>
      <c r="Z219" s="154"/>
    </row>
    <row r="220" spans="3:26" ht="15.75" customHeight="1">
      <c r="C220" s="161"/>
      <c r="D220" s="161"/>
      <c r="E220" s="161"/>
      <c r="F220" s="161"/>
      <c r="G220" s="161"/>
      <c r="H220" s="161"/>
      <c r="I220" s="161"/>
      <c r="J220" s="161"/>
      <c r="K220" s="161"/>
      <c r="L220" s="161"/>
      <c r="M220" s="161"/>
      <c r="N220" s="161"/>
      <c r="O220" s="161"/>
      <c r="P220" s="161"/>
      <c r="Q220" s="161"/>
      <c r="R220" s="161"/>
      <c r="S220" s="161"/>
      <c r="T220" s="161"/>
      <c r="U220" s="161"/>
      <c r="V220" s="161"/>
      <c r="W220" s="161"/>
      <c r="X220" s="161"/>
      <c r="Y220" s="161"/>
      <c r="Z220" s="154"/>
    </row>
    <row r="221" spans="3:26" ht="15.75" customHeight="1"/>
  </sheetData>
  <mergeCells count="22">
    <mergeCell ref="B48:B49"/>
    <mergeCell ref="B50:B51"/>
    <mergeCell ref="B52:B55"/>
    <mergeCell ref="B88:B97"/>
    <mergeCell ref="AF2:AG2"/>
    <mergeCell ref="B7:B23"/>
    <mergeCell ref="B24:B30"/>
    <mergeCell ref="B58:B62"/>
    <mergeCell ref="B65:B69"/>
    <mergeCell ref="B72:B79"/>
    <mergeCell ref="B82:B85"/>
    <mergeCell ref="W3:X3"/>
    <mergeCell ref="B31:B47"/>
    <mergeCell ref="B150:B156"/>
    <mergeCell ref="B159:B166"/>
    <mergeCell ref="B169:B175"/>
    <mergeCell ref="B100:B105"/>
    <mergeCell ref="B108:B113"/>
    <mergeCell ref="B116:B118"/>
    <mergeCell ref="B145:B147"/>
    <mergeCell ref="B121:B134"/>
    <mergeCell ref="B135:B138"/>
  </mergeCells>
  <phoneticPr fontId="2"/>
  <conditionalFormatting sqref="Q7:Q103 E7:E185 I7:I185 M7:M185 U7:U185 Y7:Y185 Q105:Q185">
    <cfRule type="expression" dxfId="0" priority="6">
      <formula>E7&gt;D7</formula>
    </cfRule>
  </conditionalFormatting>
  <dataValidations count="2">
    <dataValidation type="date" errorStyle="warning" operator="greaterThanOrEqual" allowBlank="1" showInputMessage="1" showErrorMessage="1" errorTitle="折込日注意" error="このファイルは4/1より以降用のﾌｧｲﾙです。もう一度日付の確認をして下さい。" sqref="T2:U2 W2" xr:uid="{5584C2A6-754E-46E5-81B0-3CB12E6E1669}">
      <formula1>40634</formula1>
    </dataValidation>
    <dataValidation imeMode="off" allowBlank="1" sqref="AA160:AA167 AA146:AA147 M151:N151 M145:N145 E182:F182 U150:V155 M159:N159 U159:V159 E178:F178 U178:V178 E150:F156 U172:V173 M170:N170 E82:F86 V182:V183 Q108:R113 M82:N86 Y82:Z86 U82:V86 E108:F113 Q82:R86 M108:N113 AA54:AA55 U108:V113 Y108:AA113 E88:F98 E121 Y121:Z123 AA82:AA85 AA61:AA62 AA58:AA59 AA121 AA151:AA157 AA123 AA125 AA139 AA183 Y65:AA69 U65:V69 M65:N69 AA72:AA79 E70 Y88:AA97 U88:V97 F121:F122 M88:N97 Q88:R97 U100:V105 M100:N105 E145:F147 AA170:AA176 M58:N63 U141:V142 U145:V147 E169:F175 Y145:Y147 I7:J56 Q7:R56 U58:V63 Y58:Z62 Q58:R63 E141:F142 AA31:AA42 AA49:AA52 AA7:AA24 Q141:Q142 R142:R143 Q135 Q121:R134 R135:R136 Q173:R173 Q145:R145 Q159:R159 Q178:R178 Y165:Z165 Y150:Z152 Y183:Z184 X159:Z159 Y170:Z170 E65:F69 Y178:Z179 AA179:AA180 Y141:Z142 AA142:AA143 Z145:Z146 E7:F56 Y7:Z56 M7:N56 U7:V56 E116:F118 Y116:AA118 U116:V118 M116:N118 E159:F166 I145:J145 I159:J159 I170:J170 I82:J86 I116:J118 I65:J69 I88:J97 I100:J105 E58:F63 I151:J151 I108:J113 Z123:Z134 E72:F80 I58:J63 M72:N80 Q72:R80 U72:V80 Y72:Z80 E100:F105 Q103 Q100:R102 Q105:R105 R103:R104 Y100:AA105 E123:F138 U121:V138 I72:J80 Y135:Z138 M121:N138 AA127:AA137 Y124:Y134 I121:J138" xr:uid="{297842F9-2129-4697-9F87-44E9608CDA97}"/>
  </dataValidations>
  <printOptions horizontalCentered="1"/>
  <pageMargins left="0" right="0" top="0.31496062992125984" bottom="0.35433070866141736" header="0" footer="0"/>
  <pageSetup paperSize="9" scale="33" fitToHeight="0" orientation="landscape" r:id="rId1"/>
  <headerFooter alignWithMargins="0">
    <oddHeader>&amp;L&amp;"BIZ UDゴシック,標準"&amp;16[オリコミ広告部数表]  （株）長崎新聞コネクト 〒854-0065長崎県諫早市津久葉町99-45　TEL0957-25-6288　FAX0957-25-6282</oddHeader>
    <oddFooter xml:space="preserve">&amp;L&amp;"Meiryo UI,標準"&amp;12※各紙(A-朝日、M-毎日、Y-読売、N-西日本、S-産経、K-日本経済)のついている販売店は複数の新聞取り扱い店です。＊が付いている販売店はすべて&amp;14含んだ合販店です。　
合販店の媒体指定はできかねます。&amp;"Meiryo UI,太字"※行政区域と販売店区域は一致しているとは限りません(一部の販売店は行政区域をまたがるエリアもあります。)&amp;R&amp;"Meiryo UI,標準"&amp;12 ２０２６年４月改訂部数表
2026年7月一部改訂
</oddFooter>
  </headerFooter>
  <rowBreaks count="4" manualBreakCount="4">
    <brk id="63" min="1" max="23" man="1"/>
    <brk id="119" min="1" max="24" man="1"/>
    <brk id="157" min="1" max="23" man="1"/>
    <brk id="212" min="1" max="23" man="1"/>
  </rowBreaks>
  <colBreaks count="1" manualBreakCount="1">
    <brk id="26"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市郡別一覧</vt:lpstr>
      <vt:lpstr>部数表</vt:lpstr>
      <vt:lpstr>部数表!OLE_LINK1</vt:lpstr>
      <vt:lpstr>市郡別一覧!Print_Area</vt:lpstr>
      <vt:lpstr>部数表!Print_Area</vt:lpstr>
      <vt:lpstr>部数表!Print_Titles</vt:lpstr>
    </vt:vector>
  </TitlesOfParts>
  <Company>Dell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義文 種村</cp:lastModifiedBy>
  <cp:lastPrinted>2026-06-25T01:32:01Z</cp:lastPrinted>
  <dcterms:created xsi:type="dcterms:W3CDTF">2013-09-20T08:02:31Z</dcterms:created>
  <dcterms:modified xsi:type="dcterms:W3CDTF">2026-06-29T07:03:00Z</dcterms:modified>
</cp:coreProperties>
</file>